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55" windowWidth="14655" windowHeight="7620" firstSheet="5" activeTab="7"/>
  </bookViews>
  <sheets>
    <sheet name="Maq-Iny-MIR FEBRERO_13" sheetId="1" r:id="rId1"/>
    <sheet name="Maq-Iny-MIR MARZO_13" sheetId="3" r:id="rId2"/>
    <sheet name="MP " sheetId="5" r:id="rId3"/>
    <sheet name="Maq-Iny-MIR ABRIL_13" sheetId="4" r:id="rId4"/>
    <sheet name="Maq-Iny-MIR MAYO_13" sheetId="6" r:id="rId5"/>
    <sheet name="Maq-Iny-MIR JUNIO_13 " sheetId="7" r:id="rId6"/>
    <sheet name="Maq-Iny-MIR MARZO-2015" sheetId="8" r:id="rId7"/>
    <sheet name="INDICADORES" sheetId="2" r:id="rId8"/>
  </sheets>
  <definedNames>
    <definedName name="_xlnm.Print_Area" localSheetId="3">'Maq-Iny-MIR ABRIL_13'!$A$1:$BE$115</definedName>
    <definedName name="_xlnm.Print_Area" localSheetId="0">'Maq-Iny-MIR FEBRERO_13'!$A$1:$BI$47</definedName>
    <definedName name="_xlnm.Print_Area" localSheetId="5">'Maq-Iny-MIR JUNIO_13 '!$A$1:$BE$78</definedName>
    <definedName name="_xlnm.Print_Area" localSheetId="1">'Maq-Iny-MIR MARZO_13'!$A$1:$BI$45</definedName>
    <definedName name="_xlnm.Print_Area" localSheetId="6">'Maq-Iny-MIR MARZO-2015'!$A$1:$BE$31</definedName>
    <definedName name="_xlnm.Print_Area" localSheetId="4">'Maq-Iny-MIR MAYO_13'!$A$1:$BE$56</definedName>
  </definedNames>
  <calcPr calcId="124519"/>
</workbook>
</file>

<file path=xl/calcChain.xml><?xml version="1.0" encoding="utf-8"?>
<calcChain xmlns="http://schemas.openxmlformats.org/spreadsheetml/2006/main">
  <c r="F36" i="2"/>
  <c r="F37"/>
  <c r="F38"/>
  <c r="I9"/>
  <c r="AP17" i="8"/>
  <c r="U17"/>
  <c r="U14"/>
  <c r="AJ23"/>
  <c r="AF23"/>
  <c r="AM23" s="1"/>
  <c r="AN23" s="1"/>
  <c r="P23"/>
  <c r="U23" s="1"/>
  <c r="AP23" s="1"/>
  <c r="K23"/>
  <c r="P24" s="1"/>
  <c r="U24" s="1"/>
  <c r="AP24" s="1"/>
  <c r="AJ20"/>
  <c r="AS20" s="1"/>
  <c r="AF20"/>
  <c r="AM20" s="1"/>
  <c r="AN20" s="1"/>
  <c r="P20"/>
  <c r="U20" s="1"/>
  <c r="AP20" s="1"/>
  <c r="K20"/>
  <c r="P21" s="1"/>
  <c r="U21" s="1"/>
  <c r="AP21" s="1"/>
  <c r="AJ17"/>
  <c r="AF17"/>
  <c r="AM17" s="1"/>
  <c r="AN17" s="1"/>
  <c r="P17"/>
  <c r="K17"/>
  <c r="P18" s="1"/>
  <c r="U18" s="1"/>
  <c r="AP18" s="1"/>
  <c r="AJ14"/>
  <c r="AF14"/>
  <c r="AM14" s="1"/>
  <c r="AN14" s="1"/>
  <c r="P14"/>
  <c r="AP14" s="1"/>
  <c r="K14"/>
  <c r="P15" s="1"/>
  <c r="U15" s="1"/>
  <c r="AP15" s="1"/>
  <c r="AJ11"/>
  <c r="AF11"/>
  <c r="AR11" s="1"/>
  <c r="P11"/>
  <c r="U11" s="1"/>
  <c r="K11"/>
  <c r="P59" i="7"/>
  <c r="AS23" i="8" l="1"/>
  <c r="AS17"/>
  <c r="AS14"/>
  <c r="AR23"/>
  <c r="AR20"/>
  <c r="AR17"/>
  <c r="AR14"/>
  <c r="AP11"/>
  <c r="AM11"/>
  <c r="AN11" s="1"/>
  <c r="AS11"/>
  <c r="P12"/>
  <c r="AJ59" i="7"/>
  <c r="AI59"/>
  <c r="AH59"/>
  <c r="AG59"/>
  <c r="AF59"/>
  <c r="AD59"/>
  <c r="Y59"/>
  <c r="U59"/>
  <c r="N59"/>
  <c r="M59"/>
  <c r="K59"/>
  <c r="J59"/>
  <c r="I59"/>
  <c r="H59"/>
  <c r="G59"/>
  <c r="F59"/>
  <c r="AJ50"/>
  <c r="AF50"/>
  <c r="AM50" s="1"/>
  <c r="P50"/>
  <c r="U50" s="1"/>
  <c r="AP50" s="1"/>
  <c r="K50"/>
  <c r="P51" s="1"/>
  <c r="U51" s="1"/>
  <c r="AP51" s="1"/>
  <c r="AJ47"/>
  <c r="AF47"/>
  <c r="AM47" s="1"/>
  <c r="AN47" s="1"/>
  <c r="AL50" s="1"/>
  <c r="P47"/>
  <c r="U47" s="1"/>
  <c r="AP47" s="1"/>
  <c r="K47"/>
  <c r="P48" s="1"/>
  <c r="U48" s="1"/>
  <c r="AP48" s="1"/>
  <c r="AJ41"/>
  <c r="AF41"/>
  <c r="AM41" s="1"/>
  <c r="AN41" s="1"/>
  <c r="P41"/>
  <c r="U41" s="1"/>
  <c r="AP41" s="1"/>
  <c r="K41"/>
  <c r="P42" s="1"/>
  <c r="U42" s="1"/>
  <c r="AP42" s="1"/>
  <c r="AJ35"/>
  <c r="AF35"/>
  <c r="AM35" s="1"/>
  <c r="AN35" s="1"/>
  <c r="P35"/>
  <c r="U35" s="1"/>
  <c r="AP35" s="1"/>
  <c r="K35"/>
  <c r="P36" s="1"/>
  <c r="U36" s="1"/>
  <c r="AP36" s="1"/>
  <c r="AJ29"/>
  <c r="AF29"/>
  <c r="AM29" s="1"/>
  <c r="P29"/>
  <c r="U29" s="1"/>
  <c r="AP29" s="1"/>
  <c r="K29"/>
  <c r="P30" s="1"/>
  <c r="U30" s="1"/>
  <c r="AP30" s="1"/>
  <c r="AJ20"/>
  <c r="AF20"/>
  <c r="AM20" s="1"/>
  <c r="P20"/>
  <c r="U20" s="1"/>
  <c r="AP20" s="1"/>
  <c r="K20"/>
  <c r="P21" s="1"/>
  <c r="U21" s="1"/>
  <c r="AP21" s="1"/>
  <c r="AJ26"/>
  <c r="AF26"/>
  <c r="AM26" s="1"/>
  <c r="AN26" s="1"/>
  <c r="AL29" s="1"/>
  <c r="P26"/>
  <c r="U26" s="1"/>
  <c r="AP26" s="1"/>
  <c r="K26"/>
  <c r="P27" s="1"/>
  <c r="U27" s="1"/>
  <c r="AP27" s="1"/>
  <c r="AJ17"/>
  <c r="AF17"/>
  <c r="AR17" s="1"/>
  <c r="P17"/>
  <c r="U17" s="1"/>
  <c r="AP17" s="1"/>
  <c r="K17"/>
  <c r="P18" s="1"/>
  <c r="U18" s="1"/>
  <c r="AP18" s="1"/>
  <c r="AJ14"/>
  <c r="AF14"/>
  <c r="AM14" s="1"/>
  <c r="P14"/>
  <c r="U14" s="1"/>
  <c r="AP14" s="1"/>
  <c r="K14"/>
  <c r="P15" s="1"/>
  <c r="U15" s="1"/>
  <c r="AP15" s="1"/>
  <c r="U12" i="8" l="1"/>
  <c r="AP12" s="1"/>
  <c r="AN29" i="7"/>
  <c r="AN50"/>
  <c r="AS26"/>
  <c r="AS41"/>
  <c r="AS50"/>
  <c r="AR50"/>
  <c r="AS47"/>
  <c r="AR47"/>
  <c r="AR41"/>
  <c r="AS35"/>
  <c r="AR35"/>
  <c r="AS29"/>
  <c r="AR29"/>
  <c r="AS20"/>
  <c r="AR20"/>
  <c r="AR26"/>
  <c r="AM17"/>
  <c r="AS17"/>
  <c r="AS14"/>
  <c r="AR14"/>
  <c r="AJ11"/>
  <c r="AF11"/>
  <c r="AM11" s="1"/>
  <c r="AN11" s="1"/>
  <c r="AL14" s="1"/>
  <c r="AN14" s="1"/>
  <c r="AL17" s="1"/>
  <c r="P11"/>
  <c r="U11" s="1"/>
  <c r="AP11" s="1"/>
  <c r="K11"/>
  <c r="U47" i="6"/>
  <c r="P47"/>
  <c r="AJ47"/>
  <c r="AI47"/>
  <c r="AH47"/>
  <c r="AG47"/>
  <c r="AF47"/>
  <c r="AD47"/>
  <c r="Y47"/>
  <c r="N47"/>
  <c r="M47"/>
  <c r="K47"/>
  <c r="J47"/>
  <c r="I47"/>
  <c r="H47"/>
  <c r="G47"/>
  <c r="F47"/>
  <c r="AJ41"/>
  <c r="AF41"/>
  <c r="AM41" s="1"/>
  <c r="AN41" s="1"/>
  <c r="P41"/>
  <c r="U41" s="1"/>
  <c r="AP41" s="1"/>
  <c r="K41"/>
  <c r="P42" s="1"/>
  <c r="U42" s="1"/>
  <c r="AP42" s="1"/>
  <c r="AJ38"/>
  <c r="AF38"/>
  <c r="AM38" s="1"/>
  <c r="AN38" s="1"/>
  <c r="U38"/>
  <c r="AP38" s="1"/>
  <c r="P38"/>
  <c r="K38"/>
  <c r="P39" s="1"/>
  <c r="U39" s="1"/>
  <c r="AP39" s="1"/>
  <c r="AJ35"/>
  <c r="AF35"/>
  <c r="AM35" s="1"/>
  <c r="AN35" s="1"/>
  <c r="U35"/>
  <c r="AP35" s="1"/>
  <c r="P35"/>
  <c r="K35"/>
  <c r="P36" s="1"/>
  <c r="U36" s="1"/>
  <c r="AP36" s="1"/>
  <c r="AJ32"/>
  <c r="AF32"/>
  <c r="AM32" s="1"/>
  <c r="AN32" s="1"/>
  <c r="P32"/>
  <c r="U32" s="1"/>
  <c r="AP32" s="1"/>
  <c r="K32"/>
  <c r="P33" s="1"/>
  <c r="U33" s="1"/>
  <c r="AP33" s="1"/>
  <c r="AJ29"/>
  <c r="AF29"/>
  <c r="AM29" s="1"/>
  <c r="AN29" s="1"/>
  <c r="U29"/>
  <c r="AP29" s="1"/>
  <c r="P29"/>
  <c r="K29"/>
  <c r="P30" s="1"/>
  <c r="U30" s="1"/>
  <c r="AP30" s="1"/>
  <c r="AJ26"/>
  <c r="AF26"/>
  <c r="AM26" s="1"/>
  <c r="AN26" s="1"/>
  <c r="P26"/>
  <c r="U26" s="1"/>
  <c r="AP26" s="1"/>
  <c r="K26"/>
  <c r="P27" s="1"/>
  <c r="U27" s="1"/>
  <c r="AP27" s="1"/>
  <c r="AJ23"/>
  <c r="AF23"/>
  <c r="AM23" s="1"/>
  <c r="AN23" s="1"/>
  <c r="P23"/>
  <c r="U23" s="1"/>
  <c r="AP23" s="1"/>
  <c r="K23"/>
  <c r="P24" s="1"/>
  <c r="U24" s="1"/>
  <c r="AP24" s="1"/>
  <c r="AJ20"/>
  <c r="AF20"/>
  <c r="AM20" s="1"/>
  <c r="AN20" s="1"/>
  <c r="P20"/>
  <c r="U20" s="1"/>
  <c r="AP20" s="1"/>
  <c r="K20"/>
  <c r="P21" s="1"/>
  <c r="U21" s="1"/>
  <c r="AP21" s="1"/>
  <c r="K11"/>
  <c r="P11"/>
  <c r="U11"/>
  <c r="AF11"/>
  <c r="AJ11"/>
  <c r="AM11"/>
  <c r="AN11"/>
  <c r="AP11"/>
  <c r="AR11"/>
  <c r="AS11"/>
  <c r="P12"/>
  <c r="U12" s="1"/>
  <c r="AP12" s="1"/>
  <c r="AJ17"/>
  <c r="AF17"/>
  <c r="AS17" s="1"/>
  <c r="P17"/>
  <c r="U17" s="1"/>
  <c r="AP17" s="1"/>
  <c r="K17"/>
  <c r="P18" s="1"/>
  <c r="U18" s="1"/>
  <c r="AP18" s="1"/>
  <c r="AJ14"/>
  <c r="AF14"/>
  <c r="AR14" s="1"/>
  <c r="P14"/>
  <c r="U14" s="1"/>
  <c r="AP14" s="1"/>
  <c r="K14"/>
  <c r="P15" s="1"/>
  <c r="U15" s="1"/>
  <c r="AP15" s="1"/>
  <c r="K97" i="4"/>
  <c r="P97"/>
  <c r="AJ97"/>
  <c r="AI97"/>
  <c r="AH97"/>
  <c r="AG97"/>
  <c r="AF97"/>
  <c r="AD97"/>
  <c r="Y97"/>
  <c r="U97"/>
  <c r="N97"/>
  <c r="M97"/>
  <c r="J97"/>
  <c r="I97"/>
  <c r="H97"/>
  <c r="G97"/>
  <c r="F97"/>
  <c r="AN17" i="7" l="1"/>
  <c r="AL20" s="1"/>
  <c r="AN20" s="1"/>
  <c r="AS11"/>
  <c r="AR11"/>
  <c r="P12"/>
  <c r="AS41" i="6"/>
  <c r="AR38"/>
  <c r="AS38"/>
  <c r="AR41"/>
  <c r="AR35"/>
  <c r="AS35"/>
  <c r="AS32"/>
  <c r="AR32"/>
  <c r="AR29"/>
  <c r="AS29"/>
  <c r="AS26"/>
  <c r="AR26"/>
  <c r="AS23"/>
  <c r="AR23"/>
  <c r="AS20"/>
  <c r="AR20"/>
  <c r="AR17"/>
  <c r="AM17"/>
  <c r="AN17" s="1"/>
  <c r="AS14"/>
  <c r="AL14"/>
  <c r="AM14"/>
  <c r="AJ89" i="4"/>
  <c r="AF89"/>
  <c r="AR89" s="1"/>
  <c r="P89"/>
  <c r="U89" s="1"/>
  <c r="AP89" s="1"/>
  <c r="K89"/>
  <c r="P90" s="1"/>
  <c r="U90" s="1"/>
  <c r="AP90" s="1"/>
  <c r="AJ83"/>
  <c r="AF83"/>
  <c r="AM83" s="1"/>
  <c r="P83"/>
  <c r="U83" s="1"/>
  <c r="AP83" s="1"/>
  <c r="K83"/>
  <c r="P84" s="1"/>
  <c r="U84" s="1"/>
  <c r="AP84" s="1"/>
  <c r="AJ77"/>
  <c r="AF77"/>
  <c r="AM77" s="1"/>
  <c r="P77"/>
  <c r="U77" s="1"/>
  <c r="AP77" s="1"/>
  <c r="K77"/>
  <c r="P78" s="1"/>
  <c r="U78" s="1"/>
  <c r="AP78" s="1"/>
  <c r="AJ74"/>
  <c r="AF74"/>
  <c r="AM74" s="1"/>
  <c r="P74"/>
  <c r="U74" s="1"/>
  <c r="AP74" s="1"/>
  <c r="K74"/>
  <c r="P75" s="1"/>
  <c r="U75" s="1"/>
  <c r="AP75" s="1"/>
  <c r="AJ68"/>
  <c r="AF68"/>
  <c r="AM68" s="1"/>
  <c r="P68"/>
  <c r="U68" s="1"/>
  <c r="AP68" s="1"/>
  <c r="K68"/>
  <c r="P69" s="1"/>
  <c r="U69" s="1"/>
  <c r="AP69" s="1"/>
  <c r="AJ65"/>
  <c r="AF65"/>
  <c r="AM65" s="1"/>
  <c r="P65"/>
  <c r="U65" s="1"/>
  <c r="AP65" s="1"/>
  <c r="K65"/>
  <c r="P66" s="1"/>
  <c r="U66" s="1"/>
  <c r="AP66" s="1"/>
  <c r="AJ59"/>
  <c r="AF59"/>
  <c r="AM59" s="1"/>
  <c r="P59"/>
  <c r="U59" s="1"/>
  <c r="AP59" s="1"/>
  <c r="K59"/>
  <c r="P60" s="1"/>
  <c r="U60" s="1"/>
  <c r="AP60" s="1"/>
  <c r="AJ53"/>
  <c r="AF53"/>
  <c r="AM53" s="1"/>
  <c r="P53"/>
  <c r="U53" s="1"/>
  <c r="AP53" s="1"/>
  <c r="K53"/>
  <c r="P54" s="1"/>
  <c r="U54" s="1"/>
  <c r="AP54" s="1"/>
  <c r="AJ50"/>
  <c r="AF50"/>
  <c r="AM50" s="1"/>
  <c r="AN50" s="1"/>
  <c r="AL53" s="1"/>
  <c r="AN53" s="1"/>
  <c r="P50"/>
  <c r="U50" s="1"/>
  <c r="AP50" s="1"/>
  <c r="K50"/>
  <c r="P51" s="1"/>
  <c r="U51" s="1"/>
  <c r="AP51" s="1"/>
  <c r="AJ44"/>
  <c r="AF44"/>
  <c r="AM44" s="1"/>
  <c r="P44"/>
  <c r="U44" s="1"/>
  <c r="AP44" s="1"/>
  <c r="K44"/>
  <c r="P45" s="1"/>
  <c r="U45" s="1"/>
  <c r="AP45" s="1"/>
  <c r="AJ41"/>
  <c r="AF41"/>
  <c r="AM41" s="1"/>
  <c r="P41"/>
  <c r="U41" s="1"/>
  <c r="AP41" s="1"/>
  <c r="K41"/>
  <c r="P42" s="1"/>
  <c r="U42" s="1"/>
  <c r="AP42" s="1"/>
  <c r="AJ35"/>
  <c r="AF35"/>
  <c r="AM35" s="1"/>
  <c r="P35"/>
  <c r="U35" s="1"/>
  <c r="AP35" s="1"/>
  <c r="K35"/>
  <c r="P36" s="1"/>
  <c r="U36" s="1"/>
  <c r="AP36" s="1"/>
  <c r="AJ32"/>
  <c r="AF32"/>
  <c r="AM32" s="1"/>
  <c r="U32"/>
  <c r="AP32" s="1"/>
  <c r="P32"/>
  <c r="K32"/>
  <c r="P33" s="1"/>
  <c r="U33" s="1"/>
  <c r="AP33" s="1"/>
  <c r="AJ29"/>
  <c r="AF29"/>
  <c r="AM29" s="1"/>
  <c r="P29"/>
  <c r="U29" s="1"/>
  <c r="AP29" s="1"/>
  <c r="K29"/>
  <c r="P30" s="1"/>
  <c r="U30" s="1"/>
  <c r="AP30" s="1"/>
  <c r="AJ26"/>
  <c r="AF26"/>
  <c r="AM26" s="1"/>
  <c r="P26"/>
  <c r="U26" s="1"/>
  <c r="AP26" s="1"/>
  <c r="K26"/>
  <c r="P27" s="1"/>
  <c r="U27" s="1"/>
  <c r="AP27" s="1"/>
  <c r="AJ20"/>
  <c r="AF20"/>
  <c r="AM20" s="1"/>
  <c r="P20"/>
  <c r="U20" s="1"/>
  <c r="AP20" s="1"/>
  <c r="K20"/>
  <c r="P21" s="1"/>
  <c r="U21" s="1"/>
  <c r="AP21" s="1"/>
  <c r="AJ17"/>
  <c r="AF17"/>
  <c r="AM17" s="1"/>
  <c r="U17"/>
  <c r="AP17" s="1"/>
  <c r="P17"/>
  <c r="K17"/>
  <c r="P18" s="1"/>
  <c r="U18" s="1"/>
  <c r="AP18" s="1"/>
  <c r="AJ14"/>
  <c r="AF14"/>
  <c r="AR14" s="1"/>
  <c r="P14"/>
  <c r="U14" s="1"/>
  <c r="AP14" s="1"/>
  <c r="K14"/>
  <c r="P15" s="1"/>
  <c r="U15" s="1"/>
  <c r="AP15" s="1"/>
  <c r="AJ11"/>
  <c r="AF11"/>
  <c r="AR11" s="1"/>
  <c r="P11"/>
  <c r="U11" s="1"/>
  <c r="AP11" s="1"/>
  <c r="K11"/>
  <c r="P41" i="3"/>
  <c r="N41"/>
  <c r="M41"/>
  <c r="AN41"/>
  <c r="AM41"/>
  <c r="AL41"/>
  <c r="AK41"/>
  <c r="AJ41"/>
  <c r="AH41"/>
  <c r="AG41"/>
  <c r="AF41"/>
  <c r="AE41"/>
  <c r="AC41"/>
  <c r="J41"/>
  <c r="I41"/>
  <c r="H41"/>
  <c r="G41"/>
  <c r="F41"/>
  <c r="K41"/>
  <c r="U12" i="7" l="1"/>
  <c r="AN14" i="6"/>
  <c r="AS26" i="4"/>
  <c r="AS68"/>
  <c r="AS74"/>
  <c r="AM89"/>
  <c r="AS89"/>
  <c r="AS83"/>
  <c r="AS77"/>
  <c r="AR77"/>
  <c r="AR83"/>
  <c r="AR68"/>
  <c r="AR74"/>
  <c r="AS65"/>
  <c r="AS59"/>
  <c r="AN59"/>
  <c r="AR59"/>
  <c r="AR65"/>
  <c r="AS53"/>
  <c r="AS50"/>
  <c r="AR50"/>
  <c r="AR53"/>
  <c r="AS44"/>
  <c r="AS41"/>
  <c r="AN41"/>
  <c r="AL44" s="1"/>
  <c r="AN44" s="1"/>
  <c r="AR41"/>
  <c r="AR44"/>
  <c r="AS32"/>
  <c r="AR32"/>
  <c r="AS35"/>
  <c r="AR35"/>
  <c r="AS29"/>
  <c r="AN26"/>
  <c r="AL29" s="1"/>
  <c r="AN29" s="1"/>
  <c r="AL32" s="1"/>
  <c r="AN32" s="1"/>
  <c r="AL35" s="1"/>
  <c r="AN35" s="1"/>
  <c r="AR26"/>
  <c r="AR29"/>
  <c r="AS20"/>
  <c r="AS17"/>
  <c r="AR17"/>
  <c r="AR20"/>
  <c r="AS14"/>
  <c r="AM11"/>
  <c r="AN11" s="1"/>
  <c r="AL14" s="1"/>
  <c r="AS11"/>
  <c r="AM14"/>
  <c r="P12"/>
  <c r="U12" s="1"/>
  <c r="AP12" s="1"/>
  <c r="AP35" i="3"/>
  <c r="AN35"/>
  <c r="AJ35"/>
  <c r="AV35" s="1"/>
  <c r="P35"/>
  <c r="W35" s="1"/>
  <c r="AT35" s="1"/>
  <c r="K35"/>
  <c r="P36" s="1"/>
  <c r="W36" s="1"/>
  <c r="AT36" s="1"/>
  <c r="AP32"/>
  <c r="AN32"/>
  <c r="AJ32"/>
  <c r="AQ32" s="1"/>
  <c r="P32"/>
  <c r="W32" s="1"/>
  <c r="AT32" s="1"/>
  <c r="K32"/>
  <c r="P33" s="1"/>
  <c r="W33" s="1"/>
  <c r="AT33" s="1"/>
  <c r="AP29"/>
  <c r="AN29"/>
  <c r="AJ29"/>
  <c r="AQ29" s="1"/>
  <c r="P29"/>
  <c r="W29" s="1"/>
  <c r="AT29" s="1"/>
  <c r="K29"/>
  <c r="P30" s="1"/>
  <c r="W30" s="1"/>
  <c r="AT30" s="1"/>
  <c r="AP26"/>
  <c r="AN26"/>
  <c r="AJ26"/>
  <c r="AQ26" s="1"/>
  <c r="P26"/>
  <c r="W26" s="1"/>
  <c r="AT26" s="1"/>
  <c r="K26"/>
  <c r="P27" s="1"/>
  <c r="W27" s="1"/>
  <c r="AT27" s="1"/>
  <c r="AN23"/>
  <c r="AJ23"/>
  <c r="AV23" s="1"/>
  <c r="P23"/>
  <c r="W23" s="1"/>
  <c r="AT23" s="1"/>
  <c r="K23"/>
  <c r="P24" s="1"/>
  <c r="W24" s="1"/>
  <c r="AT24" s="1"/>
  <c r="AN20"/>
  <c r="AJ20"/>
  <c r="AQ20" s="1"/>
  <c r="P20"/>
  <c r="W20" s="1"/>
  <c r="AT20" s="1"/>
  <c r="K20"/>
  <c r="P21" s="1"/>
  <c r="W21" s="1"/>
  <c r="AT21" s="1"/>
  <c r="AN17"/>
  <c r="AJ17"/>
  <c r="AQ17" s="1"/>
  <c r="P17"/>
  <c r="W17" s="1"/>
  <c r="AT17" s="1"/>
  <c r="K17"/>
  <c r="P18" s="1"/>
  <c r="W18" s="1"/>
  <c r="AT18" s="1"/>
  <c r="AN14"/>
  <c r="AJ14"/>
  <c r="AQ14" s="1"/>
  <c r="P14"/>
  <c r="W14" s="1"/>
  <c r="AT14" s="1"/>
  <c r="K14"/>
  <c r="P15" s="1"/>
  <c r="W15" s="1"/>
  <c r="AT15" s="1"/>
  <c r="AN11"/>
  <c r="AJ11"/>
  <c r="AV11" s="1"/>
  <c r="P11"/>
  <c r="W11" s="1"/>
  <c r="K11"/>
  <c r="AN33" i="1"/>
  <c r="AM33"/>
  <c r="AL33"/>
  <c r="AK33"/>
  <c r="AJ33"/>
  <c r="AH33"/>
  <c r="AG33"/>
  <c r="AF33"/>
  <c r="AE33"/>
  <c r="AC33"/>
  <c r="AB33"/>
  <c r="AA33"/>
  <c r="Z33"/>
  <c r="Y33"/>
  <c r="W33"/>
  <c r="V33"/>
  <c r="U33"/>
  <c r="T33"/>
  <c r="S33"/>
  <c r="R33"/>
  <c r="P33"/>
  <c r="N33"/>
  <c r="M33"/>
  <c r="K33"/>
  <c r="J33"/>
  <c r="I33"/>
  <c r="H33"/>
  <c r="G33"/>
  <c r="F33"/>
  <c r="AP26"/>
  <c r="AN26"/>
  <c r="AJ26"/>
  <c r="AQ26" s="1"/>
  <c r="P26"/>
  <c r="W26" s="1"/>
  <c r="AT26" s="1"/>
  <c r="K26"/>
  <c r="P27" s="1"/>
  <c r="W27" s="1"/>
  <c r="AT27" s="1"/>
  <c r="I8" i="2"/>
  <c r="I7"/>
  <c r="AP23" i="1"/>
  <c r="AN23"/>
  <c r="AJ23"/>
  <c r="AQ23" s="1"/>
  <c r="P23"/>
  <c r="W23" s="1"/>
  <c r="AT23" s="1"/>
  <c r="K23"/>
  <c r="P24" s="1"/>
  <c r="W24" s="1"/>
  <c r="AT24" s="1"/>
  <c r="AP20"/>
  <c r="AN20"/>
  <c r="AJ20"/>
  <c r="AQ20" s="1"/>
  <c r="P20"/>
  <c r="W20" s="1"/>
  <c r="AT20" s="1"/>
  <c r="K20"/>
  <c r="P21" s="1"/>
  <c r="W21" s="1"/>
  <c r="AT21" s="1"/>
  <c r="AP17"/>
  <c r="AN17"/>
  <c r="AJ17"/>
  <c r="AQ17" s="1"/>
  <c r="P17"/>
  <c r="W17" s="1"/>
  <c r="AT17" s="1"/>
  <c r="K17"/>
  <c r="P18" s="1"/>
  <c r="W18" s="1"/>
  <c r="AT18" s="1"/>
  <c r="F35" i="2"/>
  <c r="F34"/>
  <c r="I6"/>
  <c r="H5"/>
  <c r="I5" s="1"/>
  <c r="AN14" i="1"/>
  <c r="AJ14"/>
  <c r="P14"/>
  <c r="W14" s="1"/>
  <c r="AT14" s="1"/>
  <c r="K14"/>
  <c r="P15" s="1"/>
  <c r="W15" s="1"/>
  <c r="AT15" s="1"/>
  <c r="AN11"/>
  <c r="AJ11"/>
  <c r="P11"/>
  <c r="W11" s="1"/>
  <c r="AT11" s="1"/>
  <c r="K11"/>
  <c r="P12" s="1"/>
  <c r="W12" s="1"/>
  <c r="AT12" s="1"/>
  <c r="AP12" i="7" l="1"/>
  <c r="AN65" i="4"/>
  <c r="AL68" s="1"/>
  <c r="AN68" s="1"/>
  <c r="AN14"/>
  <c r="AL17" s="1"/>
  <c r="AN17" s="1"/>
  <c r="AL20" s="1"/>
  <c r="AN20" s="1"/>
  <c r="AW35" i="3"/>
  <c r="AQ35"/>
  <c r="AR35" s="1"/>
  <c r="AW32"/>
  <c r="AR32"/>
  <c r="AV32"/>
  <c r="AW29"/>
  <c r="AR29"/>
  <c r="AV29"/>
  <c r="AW26"/>
  <c r="AR26"/>
  <c r="AV26"/>
  <c r="AW23"/>
  <c r="AQ23"/>
  <c r="AW20"/>
  <c r="AV20"/>
  <c r="AW17"/>
  <c r="AV17"/>
  <c r="AW14"/>
  <c r="AV14"/>
  <c r="P12"/>
  <c r="W12" s="1"/>
  <c r="AT12" s="1"/>
  <c r="AQ11"/>
  <c r="AR11" s="1"/>
  <c r="AP14" s="1"/>
  <c r="AR14" s="1"/>
  <c r="AP17" s="1"/>
  <c r="AR17" s="1"/>
  <c r="AP20" s="1"/>
  <c r="AR20" s="1"/>
  <c r="AP23" s="1"/>
  <c r="AT11"/>
  <c r="AW11"/>
  <c r="AW26" i="1"/>
  <c r="AR26"/>
  <c r="AV26"/>
  <c r="AW23"/>
  <c r="AR23"/>
  <c r="AV23"/>
  <c r="AW20"/>
  <c r="AR20"/>
  <c r="AV20"/>
  <c r="AW17"/>
  <c r="AR17"/>
  <c r="AV17"/>
  <c r="AW14"/>
  <c r="AW11"/>
  <c r="AQ11"/>
  <c r="AR11" s="1"/>
  <c r="AP14" s="1"/>
  <c r="AV11"/>
  <c r="AQ14"/>
  <c r="AV14"/>
  <c r="AN74" i="4" l="1"/>
  <c r="AL77"/>
  <c r="AN77" s="1"/>
  <c r="AR23" i="3"/>
  <c r="AR14" i="1"/>
  <c r="AN83" i="4" l="1"/>
  <c r="AN89"/>
</calcChain>
</file>

<file path=xl/sharedStrings.xml><?xml version="1.0" encoding="utf-8"?>
<sst xmlns="http://schemas.openxmlformats.org/spreadsheetml/2006/main" count="2424" uniqueCount="129">
  <si>
    <t>Tablero de Indicadores</t>
  </si>
  <si>
    <t>Objetivo Cumplido?</t>
  </si>
  <si>
    <t>Fecha</t>
  </si>
  <si>
    <t>Turno</t>
  </si>
  <si>
    <t>Tiempo Muerto (Hrs.)</t>
  </si>
  <si>
    <t>T. Justificable</t>
  </si>
  <si>
    <t>Hrs.</t>
  </si>
  <si>
    <t>Pro-</t>
  </si>
  <si>
    <t>Peso</t>
  </si>
  <si>
    <t>Estn.</t>
  </si>
  <si>
    <t>Prod.</t>
  </si>
  <si>
    <t xml:space="preserve"> </t>
  </si>
  <si>
    <t>Producción</t>
  </si>
  <si>
    <t>Producto</t>
  </si>
  <si>
    <t>T. PNC</t>
  </si>
  <si>
    <t>Material Proces.</t>
  </si>
  <si>
    <t>Tot.</t>
  </si>
  <si>
    <t>Inventario MP (Kg)</t>
  </si>
  <si>
    <t>Efic.</t>
  </si>
  <si>
    <t>%</t>
  </si>
  <si>
    <t>Maq.</t>
  </si>
  <si>
    <t>M.P.</t>
  </si>
  <si>
    <t>Oper.</t>
  </si>
  <si>
    <t>Herr</t>
  </si>
  <si>
    <t>Otro</t>
  </si>
  <si>
    <t>Cambio</t>
  </si>
  <si>
    <t>Disp.</t>
  </si>
  <si>
    <t>ducto</t>
  </si>
  <si>
    <t>RH</t>
  </si>
  <si>
    <t>LH</t>
  </si>
  <si>
    <t>Prom</t>
  </si>
  <si>
    <t>Set.x</t>
  </si>
  <si>
    <t>Espe</t>
  </si>
  <si>
    <t>Conforme</t>
  </si>
  <si>
    <t>No Conforme</t>
  </si>
  <si>
    <t>Set-</t>
  </si>
  <si>
    <t>PC</t>
  </si>
  <si>
    <t>PNC</t>
  </si>
  <si>
    <t>Col.</t>
  </si>
  <si>
    <t>Plas</t>
  </si>
  <si>
    <t>Scrap</t>
  </si>
  <si>
    <t xml:space="preserve">Caja # </t>
  </si>
  <si>
    <t>Pnc</t>
  </si>
  <si>
    <t>scrap</t>
  </si>
  <si>
    <t>Equip.</t>
  </si>
  <si>
    <t>Punta</t>
  </si>
  <si>
    <t>Molde</t>
  </si>
  <si>
    <t>Hora</t>
  </si>
  <si>
    <t>rada</t>
  </si>
  <si>
    <t>Set</t>
  </si>
  <si>
    <t>Pza.</t>
  </si>
  <si>
    <t>Kg.</t>
  </si>
  <si>
    <t>Inic.</t>
  </si>
  <si>
    <t>Proces.</t>
  </si>
  <si>
    <t>Fin.</t>
  </si>
  <si>
    <t>&lt;3%</t>
  </si>
  <si>
    <t>T1</t>
  </si>
  <si>
    <t>n/a</t>
  </si>
  <si>
    <t>NO</t>
  </si>
  <si>
    <t xml:space="preserve">Gabriel </t>
  </si>
  <si>
    <t xml:space="preserve">REGISTRO INDICADORES DE PRODUCCIÓN </t>
  </si>
  <si>
    <t>RC-CA-24                       REV:00                         06/8/2012</t>
  </si>
  <si>
    <t>Día</t>
  </si>
  <si>
    <t xml:space="preserve">Hrs Trabajadas </t>
  </si>
  <si>
    <t xml:space="preserve">PRODUCTO </t>
  </si>
  <si>
    <t>Estandar /HR</t>
  </si>
  <si>
    <t xml:space="preserve">Pzas OK </t>
  </si>
  <si>
    <t>Meta</t>
  </si>
  <si>
    <t>% eficiencia</t>
  </si>
  <si>
    <t>ELABORÓ</t>
  </si>
  <si>
    <t xml:space="preserve">Producto conforme </t>
  </si>
  <si>
    <t xml:space="preserve">PNC </t>
  </si>
  <si>
    <t xml:space="preserve">% PNC </t>
  </si>
  <si>
    <t xml:space="preserve">EL PNC DEBE SER MENOR AL 3% DE LA PRODUCCION. </t>
  </si>
  <si>
    <t xml:space="preserve">NO HUBO PRODUCCION </t>
  </si>
  <si>
    <t>Maquina MIR 1550 TON  Inyectora</t>
  </si>
  <si>
    <t>M-05</t>
  </si>
  <si>
    <t xml:space="preserve">COB </t>
  </si>
  <si>
    <t xml:space="preserve">Francisco </t>
  </si>
  <si>
    <t>D31</t>
  </si>
  <si>
    <t xml:space="preserve">COLUMBUS </t>
  </si>
  <si>
    <t xml:space="preserve">Ernesto </t>
  </si>
  <si>
    <t xml:space="preserve">Eva </t>
  </si>
  <si>
    <t xml:space="preserve">Andres </t>
  </si>
  <si>
    <t>T2</t>
  </si>
  <si>
    <t xml:space="preserve">TOTAL </t>
  </si>
  <si>
    <t>D36</t>
  </si>
  <si>
    <t xml:space="preserve">si </t>
  </si>
  <si>
    <t xml:space="preserve">Rodrigo </t>
  </si>
  <si>
    <t>no</t>
  </si>
  <si>
    <t>B24</t>
  </si>
  <si>
    <t xml:space="preserve">EVA </t>
  </si>
  <si>
    <t xml:space="preserve">Ivan </t>
  </si>
  <si>
    <t xml:space="preserve">no se reporto peso de scrap </t>
  </si>
  <si>
    <t xml:space="preserve">Hugo </t>
  </si>
  <si>
    <t xml:space="preserve">Peso </t>
  </si>
  <si>
    <t xml:space="preserve">Producción </t>
  </si>
  <si>
    <t xml:space="preserve">conforme </t>
  </si>
  <si>
    <t>D50</t>
  </si>
  <si>
    <t xml:space="preserve">ABRIL </t>
  </si>
  <si>
    <t xml:space="preserve">D50 </t>
  </si>
  <si>
    <t xml:space="preserve">Nº DE LOTE </t>
  </si>
  <si>
    <t xml:space="preserve">CANTIDAD </t>
  </si>
  <si>
    <t xml:space="preserve">RECIBIDO </t>
  </si>
  <si>
    <t xml:space="preserve">UTILIZADO </t>
  </si>
  <si>
    <t>D51</t>
  </si>
  <si>
    <t xml:space="preserve">2 CONTENEDORES </t>
  </si>
  <si>
    <t>D52</t>
  </si>
  <si>
    <t>D57</t>
  </si>
  <si>
    <t>D54</t>
  </si>
  <si>
    <t>D55</t>
  </si>
  <si>
    <t>D56</t>
  </si>
  <si>
    <t>20-21/abr</t>
  </si>
  <si>
    <t>D58</t>
  </si>
  <si>
    <t>D59</t>
  </si>
  <si>
    <t>COB</t>
  </si>
  <si>
    <t xml:space="preserve">Javier </t>
  </si>
  <si>
    <t>D75</t>
  </si>
  <si>
    <t>D76</t>
  </si>
  <si>
    <t>D77</t>
  </si>
  <si>
    <t>D74</t>
  </si>
  <si>
    <t>D80</t>
  </si>
  <si>
    <t>Carlos</t>
  </si>
  <si>
    <t>cob</t>
  </si>
  <si>
    <t>DIEGO</t>
  </si>
  <si>
    <t>SI</t>
  </si>
  <si>
    <t>Diego</t>
  </si>
  <si>
    <t>ING. Vivian Cervantes</t>
  </si>
  <si>
    <t>RC-CA-24                       REV:00                         26/01/2015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</si>
</sst>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ankGothic Md BT"/>
      <family val="2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9" fillId="0" borderId="0"/>
  </cellStyleXfs>
  <cellXfs count="329">
    <xf numFmtId="0" fontId="0" fillId="0" borderId="0" xfId="0"/>
    <xf numFmtId="2" fontId="0" fillId="0" borderId="0" xfId="0" applyNumberFormat="1"/>
    <xf numFmtId="0" fontId="0" fillId="2" borderId="4" xfId="0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0" fillId="0" borderId="7" xfId="0" applyBorder="1"/>
    <xf numFmtId="0" fontId="0" fillId="0" borderId="5" xfId="0" applyBorder="1"/>
    <xf numFmtId="0" fontId="0" fillId="2" borderId="5" xfId="0" applyFill="1" applyBorder="1"/>
    <xf numFmtId="0" fontId="0" fillId="3" borderId="5" xfId="0" applyFill="1" applyBorder="1"/>
    <xf numFmtId="0" fontId="0" fillId="4" borderId="5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0" fillId="2" borderId="11" xfId="0" applyFill="1" applyBorder="1"/>
    <xf numFmtId="2" fontId="0" fillId="2" borderId="7" xfId="0" applyNumberFormat="1" applyFill="1" applyBorder="1"/>
    <xf numFmtId="0" fontId="0" fillId="2" borderId="7" xfId="0" applyFill="1" applyBorder="1"/>
    <xf numFmtId="0" fontId="0" fillId="2" borderId="12" xfId="0" applyFill="1" applyBorder="1"/>
    <xf numFmtId="0" fontId="0" fillId="6" borderId="5" xfId="0" applyFill="1" applyBorder="1"/>
    <xf numFmtId="0" fontId="0" fillId="0" borderId="6" xfId="0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0" borderId="0" xfId="0" applyBorder="1"/>
    <xf numFmtId="0" fontId="7" fillId="2" borderId="16" xfId="0" applyFont="1" applyFill="1" applyBorder="1"/>
    <xf numFmtId="0" fontId="0" fillId="0" borderId="14" xfId="0" applyBorder="1"/>
    <xf numFmtId="0" fontId="0" fillId="2" borderId="14" xfId="0" applyFill="1" applyBorder="1" applyAlignment="1">
      <alignment horizontal="center"/>
    </xf>
    <xf numFmtId="0" fontId="6" fillId="2" borderId="14" xfId="0" applyFont="1" applyFill="1" applyBorder="1"/>
    <xf numFmtId="0" fontId="0" fillId="0" borderId="14" xfId="0" applyFill="1" applyBorder="1"/>
    <xf numFmtId="0" fontId="0" fillId="2" borderId="17" xfId="0" applyFill="1" applyBorder="1"/>
    <xf numFmtId="0" fontId="0" fillId="3" borderId="14" xfId="0" applyFill="1" applyBorder="1"/>
    <xf numFmtId="0" fontId="0" fillId="4" borderId="14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0" fillId="2" borderId="16" xfId="0" applyFill="1" applyBorder="1"/>
    <xf numFmtId="2" fontId="0" fillId="2" borderId="16" xfId="0" applyNumberFormat="1" applyFill="1" applyBorder="1"/>
    <xf numFmtId="0" fontId="0" fillId="0" borderId="0" xfId="0" applyFill="1" applyBorder="1"/>
    <xf numFmtId="0" fontId="0" fillId="2" borderId="18" xfId="0" applyFill="1" applyBorder="1"/>
    <xf numFmtId="0" fontId="0" fillId="7" borderId="0" xfId="0" applyFill="1" applyBorder="1"/>
    <xf numFmtId="0" fontId="0" fillId="6" borderId="14" xfId="0" applyFill="1" applyBorder="1"/>
    <xf numFmtId="0" fontId="0" fillId="0" borderId="15" xfId="0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0" borderId="22" xfId="0" applyBorder="1"/>
    <xf numFmtId="0" fontId="7" fillId="2" borderId="20" xfId="0" applyFont="1" applyFill="1" applyBorder="1"/>
    <xf numFmtId="0" fontId="0" fillId="0" borderId="20" xfId="0" applyBorder="1"/>
    <xf numFmtId="0" fontId="5" fillId="2" borderId="20" xfId="0" applyFont="1" applyFill="1" applyBorder="1"/>
    <xf numFmtId="0" fontId="0" fillId="2" borderId="23" xfId="0" applyFill="1" applyBorder="1"/>
    <xf numFmtId="0" fontId="0" fillId="3" borderId="20" xfId="0" applyFill="1" applyBorder="1"/>
    <xf numFmtId="0" fontId="0" fillId="4" borderId="24" xfId="0" applyFill="1" applyBorder="1"/>
    <xf numFmtId="0" fontId="0" fillId="6" borderId="1" xfId="0" applyFill="1" applyBorder="1"/>
    <xf numFmtId="0" fontId="0" fillId="3" borderId="25" xfId="0" applyFill="1" applyBorder="1"/>
    <xf numFmtId="0" fontId="0" fillId="4" borderId="23" xfId="0" applyFill="1" applyBorder="1"/>
    <xf numFmtId="0" fontId="0" fillId="5" borderId="26" xfId="0" applyFill="1" applyBorder="1"/>
    <xf numFmtId="0" fontId="0" fillId="5" borderId="27" xfId="0" applyFill="1" applyBorder="1"/>
    <xf numFmtId="0" fontId="0" fillId="3" borderId="28" xfId="0" applyFill="1" applyBorder="1"/>
    <xf numFmtId="0" fontId="2" fillId="3" borderId="29" xfId="0" applyFont="1" applyFill="1" applyBorder="1"/>
    <xf numFmtId="0" fontId="0" fillId="0" borderId="22" xfId="0" applyFill="1" applyBorder="1"/>
    <xf numFmtId="2" fontId="0" fillId="2" borderId="20" xfId="0" applyNumberFormat="1" applyFill="1" applyBorder="1"/>
    <xf numFmtId="0" fontId="0" fillId="2" borderId="24" xfId="0" applyFill="1" applyBorder="1" applyAlignment="1">
      <alignment horizontal="center"/>
    </xf>
    <xf numFmtId="0" fontId="6" fillId="2" borderId="24" xfId="0" applyFont="1" applyFill="1" applyBorder="1"/>
    <xf numFmtId="0" fontId="0" fillId="2" borderId="24" xfId="0" applyFill="1" applyBorder="1"/>
    <xf numFmtId="0" fontId="0" fillId="6" borderId="20" xfId="0" applyFill="1" applyBorder="1"/>
    <xf numFmtId="9" fontId="5" fillId="0" borderId="20" xfId="0" applyNumberFormat="1" applyFont="1" applyBorder="1"/>
    <xf numFmtId="9" fontId="0" fillId="0" borderId="20" xfId="0" applyNumberFormat="1" applyBorder="1"/>
    <xf numFmtId="0" fontId="0" fillId="0" borderId="21" xfId="0" applyBorder="1"/>
    <xf numFmtId="15" fontId="5" fillId="0" borderId="4" xfId="0" applyNumberFormat="1" applyFont="1" applyBorder="1"/>
    <xf numFmtId="0" fontId="0" fillId="0" borderId="5" xfId="0" applyBorder="1" applyAlignment="1">
      <alignment horizontal="center"/>
    </xf>
    <xf numFmtId="0" fontId="0" fillId="0" borderId="30" xfId="0" applyBorder="1"/>
    <xf numFmtId="0" fontId="0" fillId="0" borderId="18" xfId="0" applyBorder="1"/>
    <xf numFmtId="0" fontId="0" fillId="0" borderId="4" xfId="0" applyBorder="1"/>
    <xf numFmtId="0" fontId="5" fillId="2" borderId="4" xfId="0" applyFont="1" applyFill="1" applyBorder="1"/>
    <xf numFmtId="164" fontId="6" fillId="0" borderId="30" xfId="0" applyNumberFormat="1" applyFont="1" applyBorder="1"/>
    <xf numFmtId="0" fontId="0" fillId="0" borderId="30" xfId="0" applyFill="1" applyBorder="1"/>
    <xf numFmtId="0" fontId="6" fillId="0" borderId="4" xfId="0" applyFont="1" applyBorder="1"/>
    <xf numFmtId="0" fontId="6" fillId="0" borderId="5" xfId="0" applyFont="1" applyBorder="1"/>
    <xf numFmtId="0" fontId="8" fillId="0" borderId="5" xfId="0" applyFont="1" applyBorder="1"/>
    <xf numFmtId="0" fontId="6" fillId="0" borderId="0" xfId="0" applyFont="1" applyBorder="1"/>
    <xf numFmtId="2" fontId="0" fillId="2" borderId="5" xfId="0" applyNumberFormat="1" applyFill="1" applyBorder="1"/>
    <xf numFmtId="2" fontId="0" fillId="0" borderId="18" xfId="0" applyNumberFormat="1" applyBorder="1"/>
    <xf numFmtId="2" fontId="0" fillId="0" borderId="4" xfId="0" applyNumberFormat="1" applyBorder="1"/>
    <xf numFmtId="2" fontId="0" fillId="0" borderId="5" xfId="0" applyNumberFormat="1" applyBorder="1"/>
    <xf numFmtId="15" fontId="5" fillId="0" borderId="19" xfId="0" applyNumberFormat="1" applyFont="1" applyBorder="1"/>
    <xf numFmtId="0" fontId="0" fillId="0" borderId="24" xfId="0" applyBorder="1"/>
    <xf numFmtId="0" fontId="0" fillId="0" borderId="31" xfId="0" applyBorder="1"/>
    <xf numFmtId="0" fontId="0" fillId="0" borderId="32" xfId="0" applyBorder="1"/>
    <xf numFmtId="0" fontId="5" fillId="8" borderId="4" xfId="0" applyFont="1" applyFill="1" applyBorder="1"/>
    <xf numFmtId="164" fontId="6" fillId="0" borderId="32" xfId="0" applyNumberFormat="1" applyFont="1" applyBorder="1"/>
    <xf numFmtId="0" fontId="0" fillId="0" borderId="32" xfId="0" applyFill="1" applyBorder="1"/>
    <xf numFmtId="0" fontId="0" fillId="8" borderId="5" xfId="0" applyFill="1" applyBorder="1"/>
    <xf numFmtId="0" fontId="0" fillId="0" borderId="18" xfId="0" applyFill="1" applyBorder="1"/>
    <xf numFmtId="0" fontId="6" fillId="0" borderId="31" xfId="0" applyFont="1" applyFill="1" applyBorder="1"/>
    <xf numFmtId="0" fontId="6" fillId="0" borderId="32" xfId="0" applyFont="1" applyFill="1" applyBorder="1"/>
    <xf numFmtId="0" fontId="8" fillId="0" borderId="32" xfId="0" applyFont="1" applyFill="1" applyBorder="1"/>
    <xf numFmtId="0" fontId="6" fillId="0" borderId="0" xfId="0" applyFont="1" applyFill="1" applyBorder="1"/>
    <xf numFmtId="0" fontId="1" fillId="0" borderId="31" xfId="0" applyFont="1" applyFill="1" applyBorder="1"/>
    <xf numFmtId="2" fontId="0" fillId="0" borderId="32" xfId="0" applyNumberFormat="1" applyFill="1" applyBorder="1"/>
    <xf numFmtId="2" fontId="0" fillId="0" borderId="31" xfId="0" applyNumberFormat="1" applyFill="1" applyBorder="1"/>
    <xf numFmtId="0" fontId="0" fillId="8" borderId="4" xfId="0" applyFill="1" applyBorder="1"/>
    <xf numFmtId="0" fontId="0" fillId="0" borderId="33" xfId="0" applyBorder="1"/>
    <xf numFmtId="0" fontId="0" fillId="0" borderId="34" xfId="0" applyBorder="1"/>
    <xf numFmtId="0" fontId="0" fillId="0" borderId="0" xfId="0" applyBorder="1" applyAlignment="1"/>
    <xf numFmtId="0" fontId="11" fillId="0" borderId="0" xfId="0" applyFont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0" fontId="0" fillId="9" borderId="0" xfId="0" applyFill="1"/>
    <xf numFmtId="0" fontId="4" fillId="9" borderId="0" xfId="0" applyFont="1" applyFill="1"/>
    <xf numFmtId="0" fontId="0" fillId="9" borderId="0" xfId="0" applyFill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textRotation="90" wrapText="1"/>
    </xf>
    <xf numFmtId="0" fontId="4" fillId="2" borderId="37" xfId="0" applyFont="1" applyFill="1" applyBorder="1" applyAlignment="1">
      <alignment horizontal="center" vertical="center" textRotation="90" wrapText="1"/>
    </xf>
    <xf numFmtId="0" fontId="0" fillId="0" borderId="37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" fontId="14" fillId="0" borderId="37" xfId="3" applyNumberFormat="1" applyFont="1" applyFill="1" applyBorder="1" applyAlignment="1">
      <alignment horizontal="center" vertical="center"/>
    </xf>
    <xf numFmtId="1" fontId="0" fillId="0" borderId="37" xfId="0" applyNumberFormat="1" applyFill="1" applyBorder="1" applyAlignment="1">
      <alignment horizontal="center"/>
    </xf>
    <xf numFmtId="1" fontId="15" fillId="9" borderId="37" xfId="0" applyNumberFormat="1" applyFont="1" applyFill="1" applyBorder="1" applyAlignment="1">
      <alignment horizontal="center"/>
    </xf>
    <xf numFmtId="1" fontId="14" fillId="10" borderId="37" xfId="3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/>
    </xf>
    <xf numFmtId="0" fontId="0" fillId="9" borderId="0" xfId="0" applyFill="1" applyBorder="1" applyAlignment="1">
      <alignment horizontal="center" vertical="center"/>
    </xf>
    <xf numFmtId="1" fontId="0" fillId="9" borderId="0" xfId="0" applyNumberFormat="1" applyFill="1" applyBorder="1" applyAlignment="1">
      <alignment horizontal="center"/>
    </xf>
    <xf numFmtId="1" fontId="15" fillId="9" borderId="0" xfId="0" applyNumberFormat="1" applyFont="1" applyFill="1" applyBorder="1" applyAlignment="1">
      <alignment horizontal="center"/>
    </xf>
    <xf numFmtId="0" fontId="16" fillId="9" borderId="0" xfId="0" applyFont="1" applyFill="1" applyAlignment="1"/>
    <xf numFmtId="0" fontId="0" fillId="9" borderId="0" xfId="0" applyFill="1" applyAlignment="1">
      <alignment horizontal="center" vertical="center"/>
    </xf>
    <xf numFmtId="0" fontId="4" fillId="2" borderId="37" xfId="0" applyFont="1" applyFill="1" applyBorder="1" applyAlignment="1">
      <alignment horizontal="center" vertical="center" textRotation="90"/>
    </xf>
    <xf numFmtId="165" fontId="17" fillId="2" borderId="37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0" fillId="0" borderId="37" xfId="0" applyFill="1" applyBorder="1" applyAlignment="1">
      <alignment horizontal="center"/>
    </xf>
    <xf numFmtId="165" fontId="3" fillId="0" borderId="37" xfId="0" applyNumberFormat="1" applyFont="1" applyFill="1" applyBorder="1" applyAlignment="1">
      <alignment horizontal="center"/>
    </xf>
    <xf numFmtId="0" fontId="18" fillId="9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/>
    </xf>
    <xf numFmtId="0" fontId="2" fillId="11" borderId="0" xfId="0" applyFont="1" applyFill="1"/>
    <xf numFmtId="0" fontId="0" fillId="6" borderId="0" xfId="0" applyFill="1"/>
    <xf numFmtId="165" fontId="0" fillId="9" borderId="0" xfId="0" applyNumberFormat="1" applyFill="1"/>
    <xf numFmtId="0" fontId="4" fillId="11" borderId="0" xfId="0" applyFont="1" applyFill="1"/>
    <xf numFmtId="0" fontId="0" fillId="11" borderId="0" xfId="0" applyFill="1"/>
    <xf numFmtId="0" fontId="1" fillId="6" borderId="4" xfId="0" applyFont="1" applyFill="1" applyBorder="1"/>
    <xf numFmtId="0" fontId="19" fillId="6" borderId="5" xfId="0" applyFont="1" applyFill="1" applyBorder="1"/>
    <xf numFmtId="0" fontId="19" fillId="6" borderId="6" xfId="0" applyFont="1" applyFill="1" applyBorder="1"/>
    <xf numFmtId="0" fontId="1" fillId="6" borderId="7" xfId="0" applyFont="1" applyFill="1" applyBorder="1"/>
    <xf numFmtId="0" fontId="1" fillId="6" borderId="5" xfId="0" applyFont="1" applyFill="1" applyBorder="1"/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20" fillId="6" borderId="5" xfId="0" applyFont="1" applyFill="1" applyBorder="1" applyAlignment="1">
      <alignment horizontal="center"/>
    </xf>
    <xf numFmtId="0" fontId="1" fillId="6" borderId="11" xfId="0" applyFont="1" applyFill="1" applyBorder="1"/>
    <xf numFmtId="2" fontId="1" fillId="6" borderId="7" xfId="0" applyNumberFormat="1" applyFont="1" applyFill="1" applyBorder="1"/>
    <xf numFmtId="0" fontId="1" fillId="6" borderId="12" xfId="0" applyFont="1" applyFill="1" applyBorder="1"/>
    <xf numFmtId="0" fontId="1" fillId="6" borderId="6" xfId="0" applyFont="1" applyFill="1" applyBorder="1"/>
    <xf numFmtId="0" fontId="1" fillId="6" borderId="13" xfId="0" applyFont="1" applyFill="1" applyBorder="1"/>
    <xf numFmtId="0" fontId="1" fillId="6" borderId="14" xfId="0" applyFont="1" applyFill="1" applyBorder="1"/>
    <xf numFmtId="0" fontId="1" fillId="6" borderId="15" xfId="0" applyFont="1" applyFill="1" applyBorder="1"/>
    <xf numFmtId="0" fontId="1" fillId="6" borderId="0" xfId="0" applyFont="1" applyFill="1" applyBorder="1"/>
    <xf numFmtId="0" fontId="21" fillId="6" borderId="16" xfId="0" applyFont="1" applyFill="1" applyBorder="1"/>
    <xf numFmtId="0" fontId="1" fillId="6" borderId="14" xfId="0" applyFont="1" applyFill="1" applyBorder="1" applyAlignment="1">
      <alignment horizontal="center"/>
    </xf>
    <xf numFmtId="0" fontId="20" fillId="6" borderId="14" xfId="0" applyFont="1" applyFill="1" applyBorder="1"/>
    <xf numFmtId="0" fontId="1" fillId="6" borderId="17" xfId="0" applyFont="1" applyFill="1" applyBorder="1"/>
    <xf numFmtId="0" fontId="1" fillId="6" borderId="0" xfId="0" applyFont="1" applyFill="1" applyBorder="1" applyAlignment="1">
      <alignment horizontal="center"/>
    </xf>
    <xf numFmtId="0" fontId="22" fillId="6" borderId="14" xfId="0" applyFont="1" applyFill="1" applyBorder="1" applyAlignment="1">
      <alignment horizontal="center"/>
    </xf>
    <xf numFmtId="0" fontId="1" fillId="6" borderId="16" xfId="0" applyFont="1" applyFill="1" applyBorder="1"/>
    <xf numFmtId="2" fontId="1" fillId="6" borderId="16" xfId="0" applyNumberFormat="1" applyFont="1" applyFill="1" applyBorder="1"/>
    <xf numFmtId="0" fontId="1" fillId="6" borderId="18" xfId="0" applyFont="1" applyFill="1" applyBorder="1"/>
    <xf numFmtId="0" fontId="1" fillId="6" borderId="19" xfId="0" applyFont="1" applyFill="1" applyBorder="1"/>
    <xf numFmtId="0" fontId="1" fillId="6" borderId="20" xfId="0" applyFont="1" applyFill="1" applyBorder="1"/>
    <xf numFmtId="0" fontId="1" fillId="6" borderId="21" xfId="0" applyFont="1" applyFill="1" applyBorder="1"/>
    <xf numFmtId="0" fontId="1" fillId="6" borderId="22" xfId="0" applyFont="1" applyFill="1" applyBorder="1"/>
    <xf numFmtId="0" fontId="21" fillId="6" borderId="20" xfId="0" applyFont="1" applyFill="1" applyBorder="1"/>
    <xf numFmtId="0" fontId="19" fillId="6" borderId="20" xfId="0" applyFont="1" applyFill="1" applyBorder="1"/>
    <xf numFmtId="0" fontId="1" fillId="6" borderId="23" xfId="0" applyFont="1" applyFill="1" applyBorder="1"/>
    <xf numFmtId="0" fontId="1" fillId="6" borderId="24" xfId="0" applyFont="1" applyFill="1" applyBorder="1"/>
    <xf numFmtId="0" fontId="1" fillId="6" borderId="1" xfId="0" applyFont="1" applyFill="1" applyBorder="1"/>
    <xf numFmtId="0" fontId="1" fillId="6" borderId="25" xfId="0" applyFont="1" applyFill="1" applyBorder="1"/>
    <xf numFmtId="0" fontId="1" fillId="6" borderId="26" xfId="0" applyFont="1" applyFill="1" applyBorder="1"/>
    <xf numFmtId="0" fontId="1" fillId="6" borderId="27" xfId="0" applyFont="1" applyFill="1" applyBorder="1"/>
    <xf numFmtId="0" fontId="1" fillId="6" borderId="28" xfId="0" applyFont="1" applyFill="1" applyBorder="1"/>
    <xf numFmtId="0" fontId="22" fillId="6" borderId="29" xfId="0" applyFont="1" applyFill="1" applyBorder="1"/>
    <xf numFmtId="2" fontId="1" fillId="6" borderId="20" xfId="0" applyNumberFormat="1" applyFont="1" applyFill="1" applyBorder="1"/>
    <xf numFmtId="0" fontId="1" fillId="6" borderId="24" xfId="0" applyFont="1" applyFill="1" applyBorder="1" applyAlignment="1">
      <alignment horizontal="center"/>
    </xf>
    <xf numFmtId="0" fontId="20" fillId="6" borderId="24" xfId="0" applyFont="1" applyFill="1" applyBorder="1"/>
    <xf numFmtId="9" fontId="19" fillId="6" borderId="20" xfId="0" applyNumberFormat="1" applyFont="1" applyFill="1" applyBorder="1"/>
    <xf numFmtId="9" fontId="1" fillId="6" borderId="20" xfId="0" applyNumberFormat="1" applyFont="1" applyFill="1" applyBorder="1"/>
    <xf numFmtId="0" fontId="1" fillId="0" borderId="0" xfId="0" applyFont="1"/>
    <xf numFmtId="0" fontId="1" fillId="6" borderId="0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6" borderId="0" xfId="0" applyFont="1" applyFill="1"/>
    <xf numFmtId="16" fontId="0" fillId="0" borderId="0" xfId="0" applyNumberFormat="1"/>
    <xf numFmtId="0" fontId="0" fillId="2" borderId="1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2" fillId="6" borderId="0" xfId="0" applyFont="1" applyFill="1"/>
    <xf numFmtId="0" fontId="1" fillId="6" borderId="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6" borderId="4" xfId="0" applyFill="1" applyBorder="1"/>
    <xf numFmtId="0" fontId="5" fillId="6" borderId="5" xfId="0" applyFont="1" applyFill="1" applyBorder="1"/>
    <xf numFmtId="0" fontId="5" fillId="6" borderId="6" xfId="0" applyFont="1" applyFill="1" applyBorder="1"/>
    <xf numFmtId="0" fontId="0" fillId="6" borderId="7" xfId="0" applyFill="1" applyBorder="1"/>
    <xf numFmtId="0" fontId="0" fillId="6" borderId="10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0" fillId="6" borderId="11" xfId="0" applyFill="1" applyBorder="1"/>
    <xf numFmtId="2" fontId="0" fillId="6" borderId="7" xfId="0" applyNumberFormat="1" applyFill="1" applyBorder="1"/>
    <xf numFmtId="0" fontId="0" fillId="6" borderId="12" xfId="0" applyFill="1" applyBorder="1"/>
    <xf numFmtId="0" fontId="0" fillId="6" borderId="6" xfId="0" applyFill="1" applyBorder="1"/>
    <xf numFmtId="0" fontId="0" fillId="6" borderId="13" xfId="0" applyFill="1" applyBorder="1"/>
    <xf numFmtId="0" fontId="0" fillId="6" borderId="15" xfId="0" applyFill="1" applyBorder="1"/>
    <xf numFmtId="0" fontId="0" fillId="6" borderId="0" xfId="0" applyFill="1" applyBorder="1"/>
    <xf numFmtId="0" fontId="7" fillId="6" borderId="16" xfId="0" applyFont="1" applyFill="1" applyBorder="1"/>
    <xf numFmtId="0" fontId="0" fillId="6" borderId="14" xfId="0" applyFill="1" applyBorder="1" applyAlignment="1">
      <alignment horizontal="center"/>
    </xf>
    <xf numFmtId="0" fontId="6" fillId="6" borderId="14" xfId="0" applyFont="1" applyFill="1" applyBorder="1"/>
    <xf numFmtId="0" fontId="0" fillId="6" borderId="0" xfId="0" applyFill="1" applyBorder="1" applyAlignment="1">
      <alignment horizontal="center"/>
    </xf>
    <xf numFmtId="0" fontId="0" fillId="6" borderId="16" xfId="0" applyFill="1" applyBorder="1"/>
    <xf numFmtId="2" fontId="0" fillId="6" borderId="16" xfId="0" applyNumberFormat="1" applyFill="1" applyBorder="1"/>
    <xf numFmtId="0" fontId="0" fillId="6" borderId="18" xfId="0" applyFill="1" applyBorder="1"/>
    <xf numFmtId="0" fontId="0" fillId="6" borderId="17" xfId="0" applyFill="1" applyBorder="1"/>
    <xf numFmtId="0" fontId="0" fillId="6" borderId="19" xfId="0" applyFill="1" applyBorder="1"/>
    <xf numFmtId="0" fontId="0" fillId="6" borderId="21" xfId="0" applyFill="1" applyBorder="1"/>
    <xf numFmtId="0" fontId="0" fillId="6" borderId="22" xfId="0" applyFill="1" applyBorder="1"/>
    <xf numFmtId="0" fontId="7" fillId="6" borderId="20" xfId="0" applyFont="1" applyFill="1" applyBorder="1"/>
    <xf numFmtId="0" fontId="5" fillId="6" borderId="20" xfId="0" applyFont="1" applyFill="1" applyBorder="1"/>
    <xf numFmtId="0" fontId="0" fillId="6" borderId="25" xfId="0" applyFill="1" applyBorder="1"/>
    <xf numFmtId="0" fontId="0" fillId="6" borderId="23" xfId="0" applyFill="1" applyBorder="1"/>
    <xf numFmtId="0" fontId="0" fillId="6" borderId="26" xfId="0" applyFill="1" applyBorder="1"/>
    <xf numFmtId="0" fontId="0" fillId="6" borderId="27" xfId="0" applyFill="1" applyBorder="1"/>
    <xf numFmtId="0" fontId="0" fillId="6" borderId="28" xfId="0" applyFill="1" applyBorder="1"/>
    <xf numFmtId="0" fontId="2" fillId="6" borderId="29" xfId="0" applyFont="1" applyFill="1" applyBorder="1"/>
    <xf numFmtId="2" fontId="0" fillId="6" borderId="20" xfId="0" applyNumberFormat="1" applyFill="1" applyBorder="1"/>
    <xf numFmtId="0" fontId="0" fillId="6" borderId="24" xfId="0" applyFill="1" applyBorder="1" applyAlignment="1">
      <alignment horizontal="center"/>
    </xf>
    <xf numFmtId="0" fontId="6" fillId="6" borderId="24" xfId="0" applyFont="1" applyFill="1" applyBorder="1"/>
    <xf numFmtId="0" fontId="0" fillId="6" borderId="24" xfId="0" applyFill="1" applyBorder="1"/>
    <xf numFmtId="9" fontId="5" fillId="6" borderId="20" xfId="0" applyNumberFormat="1" applyFont="1" applyFill="1" applyBorder="1"/>
    <xf numFmtId="9" fontId="0" fillId="6" borderId="20" xfId="0" applyNumberFormat="1" applyFill="1" applyBorder="1"/>
    <xf numFmtId="0" fontId="0" fillId="9" borderId="0" xfId="0" applyFill="1" applyBorder="1" applyAlignment="1">
      <alignment horizontal="center" vertical="center" wrapText="1"/>
    </xf>
    <xf numFmtId="0" fontId="23" fillId="9" borderId="0" xfId="0" applyFont="1" applyFill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1" fillId="6" borderId="11" xfId="0" applyFont="1" applyFill="1" applyBorder="1" applyAlignment="1">
      <alignment horizontal="center"/>
    </xf>
    <xf numFmtId="0" fontId="21" fillId="6" borderId="7" xfId="0" applyFont="1" applyFill="1" applyBorder="1" applyAlignment="1">
      <alignment horizontal="center"/>
    </xf>
    <xf numFmtId="0" fontId="21" fillId="6" borderId="12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9" fillId="6" borderId="8" xfId="0" applyFont="1" applyFill="1" applyBorder="1" applyAlignment="1">
      <alignment horizontal="center"/>
    </xf>
    <xf numFmtId="0" fontId="19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0" fillId="5" borderId="38" xfId="0" applyFill="1" applyBorder="1" applyAlignment="1">
      <alignment horizontal="center"/>
    </xf>
    <xf numFmtId="0" fontId="0" fillId="5" borderId="39" xfId="0" applyFill="1" applyBorder="1" applyAlignment="1">
      <alignment horizontal="center"/>
    </xf>
    <xf numFmtId="0" fontId="0" fillId="9" borderId="0" xfId="0" applyFill="1" applyBorder="1" applyAlignment="1">
      <alignment wrapText="1"/>
    </xf>
    <xf numFmtId="0" fontId="0" fillId="9" borderId="0" xfId="0" applyFill="1" applyBorder="1" applyAlignment="1">
      <alignment horizontal="center" vertical="center" wrapText="1"/>
    </xf>
    <xf numFmtId="17" fontId="12" fillId="9" borderId="0" xfId="0" applyNumberFormat="1" applyFont="1" applyFill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3" fillId="9" borderId="0" xfId="0" applyFont="1" applyFill="1" applyAlignment="1">
      <alignment vertical="top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" fontId="14" fillId="0" borderId="0" xfId="3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/>
    </xf>
    <xf numFmtId="1" fontId="24" fillId="0" borderId="37" xfId="3" applyNumberFormat="1" applyFont="1" applyFill="1" applyBorder="1" applyAlignment="1">
      <alignment horizontal="center" vertical="center"/>
    </xf>
    <xf numFmtId="0" fontId="25" fillId="2" borderId="37" xfId="0" applyFont="1" applyFill="1" applyBorder="1" applyAlignment="1">
      <alignment horizontal="center" vertical="center" textRotation="90" wrapText="1"/>
    </xf>
    <xf numFmtId="0" fontId="23" fillId="0" borderId="37" xfId="0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/>
    </xf>
    <xf numFmtId="1" fontId="23" fillId="0" borderId="37" xfId="0" applyNumberFormat="1" applyFont="1" applyFill="1" applyBorder="1" applyAlignment="1">
      <alignment horizontal="center"/>
    </xf>
    <xf numFmtId="1" fontId="26" fillId="9" borderId="37" xfId="0" applyNumberFormat="1" applyFont="1" applyFill="1" applyBorder="1" applyAlignment="1">
      <alignment horizontal="center"/>
    </xf>
    <xf numFmtId="0" fontId="27" fillId="0" borderId="37" xfId="0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/>
    </xf>
    <xf numFmtId="1" fontId="14" fillId="9" borderId="0" xfId="3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9" borderId="0" xfId="0" applyFill="1" applyBorder="1"/>
  </cellXfs>
  <cellStyles count="4">
    <cellStyle name="Normal" xfId="0" builtinId="0"/>
    <cellStyle name="Normal 2" xfId="1"/>
    <cellStyle name="Normal 3" xfId="2"/>
    <cellStyle name="Normal_1002_ETE FEBRERO" xfId="3"/>
  </cellStyles>
  <dxfs count="6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26"/>
  <c:chart>
    <c:title>
      <c:tx>
        <c:rich>
          <a:bodyPr/>
          <a:lstStyle/>
          <a:p>
            <a:pPr>
              <a:defRPr/>
            </a:pPr>
            <a:r>
              <a:rPr lang="es-ES" sz="2400"/>
              <a:t>% EFICIENCIA</a:t>
            </a:r>
          </a:p>
        </c:rich>
      </c:tx>
      <c:layout>
        <c:manualLayout>
          <c:xMode val="edge"/>
          <c:yMode val="edge"/>
          <c:x val="0.38395841454412755"/>
          <c:y val="3.0630634107186961E-2"/>
        </c:manualLayout>
      </c:layout>
    </c:title>
    <c:plotArea>
      <c:layout>
        <c:manualLayout>
          <c:layoutTarget val="inner"/>
          <c:xMode val="edge"/>
          <c:yMode val="edge"/>
          <c:x val="5.6541920947934074E-2"/>
          <c:y val="0.16195462057723894"/>
          <c:w val="0.7732361571173858"/>
          <c:h val="0.76297007437906617"/>
        </c:manualLayout>
      </c:layout>
      <c:barChart>
        <c:barDir val="col"/>
        <c:grouping val="clustered"/>
        <c:ser>
          <c:idx val="0"/>
          <c:order val="0"/>
          <c:tx>
            <c:strRef>
              <c:f>INDICADORES!$G$4</c:f>
              <c:strCache>
                <c:ptCount val="1"/>
                <c:pt idx="0">
                  <c:v>Pzas OK </c:v>
                </c:pt>
              </c:strCache>
            </c:strRef>
          </c:tx>
          <c:cat>
            <c:multiLvlStrRef>
              <c:f>#REF!</c:f>
            </c:multiLvlStrRef>
          </c:cat>
          <c:val>
            <c:numRef>
              <c:f>INDICADORES!$G$5:$G$22</c:f>
              <c:numCache>
                <c:formatCode>0</c:formatCode>
                <c:ptCount val="18"/>
                <c:pt idx="0">
                  <c:v>52</c:v>
                </c:pt>
                <c:pt idx="1">
                  <c:v>96</c:v>
                </c:pt>
                <c:pt idx="2">
                  <c:v>112</c:v>
                </c:pt>
                <c:pt idx="3">
                  <c:v>52</c:v>
                </c:pt>
                <c:pt idx="4">
                  <c:v>60</c:v>
                </c:pt>
              </c:numCache>
            </c:numRef>
          </c:val>
        </c:ser>
        <c:ser>
          <c:idx val="1"/>
          <c:order val="1"/>
          <c:tx>
            <c:strRef>
              <c:f>INDICADORES!$H$4</c:f>
              <c:strCache>
                <c:ptCount val="1"/>
                <c:pt idx="0">
                  <c:v>Meta</c:v>
                </c:pt>
              </c:strCache>
            </c:strRef>
          </c:tx>
          <c:cat>
            <c:multiLvlStrRef>
              <c:f>#REF!</c:f>
            </c:multiLvlStrRef>
          </c:cat>
          <c:val>
            <c:numRef>
              <c:f>INDICADORES!$H$5:$H$22</c:f>
              <c:numCache>
                <c:formatCode>0</c:formatCode>
                <c:ptCount val="18"/>
                <c:pt idx="0">
                  <c:v>72</c:v>
                </c:pt>
                <c:pt idx="1">
                  <c:v>84</c:v>
                </c:pt>
                <c:pt idx="2">
                  <c:v>96</c:v>
                </c:pt>
                <c:pt idx="3">
                  <c:v>66</c:v>
                </c:pt>
                <c:pt idx="4">
                  <c:v>88</c:v>
                </c:pt>
              </c:numCache>
            </c:numRef>
          </c:val>
        </c:ser>
        <c:gapWidth val="134"/>
        <c:overlap val="-46"/>
        <c:axId val="84815232"/>
        <c:axId val="99231232"/>
      </c:barChart>
      <c:lineChart>
        <c:grouping val="standard"/>
        <c:ser>
          <c:idx val="2"/>
          <c:order val="2"/>
          <c:tx>
            <c:strRef>
              <c:f>INDICADORES!$I$4</c:f>
              <c:strCache>
                <c:ptCount val="1"/>
                <c:pt idx="0">
                  <c:v>% eficiencia</c:v>
                </c:pt>
              </c:strCache>
            </c:strRef>
          </c:tx>
          <c:dLbls>
            <c:dLblPos val="t"/>
            <c:showVal val="1"/>
          </c:dLbls>
          <c:cat>
            <c:numRef>
              <c:f>INDICADORES!$B$5:$B$22</c:f>
              <c:numCache>
                <c:formatCode>General</c:formatCode>
                <c:ptCount val="18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29</c:v>
                </c:pt>
                <c:pt idx="4">
                  <c:v>30</c:v>
                </c:pt>
              </c:numCache>
            </c:numRef>
          </c:cat>
          <c:val>
            <c:numRef>
              <c:f>INDICADORES!$I$5:$I$22</c:f>
              <c:numCache>
                <c:formatCode>0</c:formatCode>
                <c:ptCount val="18"/>
                <c:pt idx="0">
                  <c:v>72.222222222222214</c:v>
                </c:pt>
                <c:pt idx="1">
                  <c:v>114.28571428571428</c:v>
                </c:pt>
                <c:pt idx="2">
                  <c:v>116.66666666666667</c:v>
                </c:pt>
                <c:pt idx="3">
                  <c:v>78.787878787878782</c:v>
                </c:pt>
                <c:pt idx="4">
                  <c:v>68.181818181818173</c:v>
                </c:pt>
              </c:numCache>
            </c:numRef>
          </c:val>
        </c:ser>
        <c:marker val="1"/>
        <c:axId val="84815232"/>
        <c:axId val="99231232"/>
      </c:lineChart>
      <c:catAx>
        <c:axId val="84815232"/>
        <c:scaling>
          <c:orientation val="minMax"/>
        </c:scaling>
        <c:axPos val="b"/>
        <c:numFmt formatCode="General" sourceLinked="1"/>
        <c:majorTickMark val="none"/>
        <c:tickLblPos val="nextTo"/>
        <c:crossAx val="99231232"/>
        <c:crosses val="autoZero"/>
        <c:lblAlgn val="ctr"/>
        <c:lblOffset val="100"/>
      </c:catAx>
      <c:valAx>
        <c:axId val="99231232"/>
        <c:scaling>
          <c:orientation val="minMax"/>
        </c:scaling>
        <c:axPos val="l"/>
        <c:majorGridlines/>
        <c:numFmt formatCode="General" sourceLinked="0"/>
        <c:majorTickMark val="cross"/>
        <c:minorTickMark val="cross"/>
        <c:tickLblPos val="low"/>
        <c:crossAx val="84815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30469184132181"/>
          <c:y val="0.41534657477154852"/>
          <c:w val="0.15189204021820088"/>
          <c:h val="0.16616733105396395"/>
        </c:manualLayout>
      </c:layout>
    </c:legend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26"/>
  <c:chart>
    <c:title>
      <c:tx>
        <c:rich>
          <a:bodyPr/>
          <a:lstStyle/>
          <a:p>
            <a:pPr>
              <a:defRPr sz="3200"/>
            </a:pPr>
            <a:r>
              <a:rPr lang="es-ES" sz="3200"/>
              <a:t>PNC  </a:t>
            </a:r>
          </a:p>
        </c:rich>
      </c:tx>
      <c:layout>
        <c:manualLayout>
          <c:xMode val="edge"/>
          <c:yMode val="edge"/>
          <c:x val="0.41235673406278894"/>
          <c:y val="7.7450961096985377E-2"/>
        </c:manualLayout>
      </c:layout>
    </c:title>
    <c:plotArea>
      <c:layout>
        <c:manualLayout>
          <c:layoutTarget val="inner"/>
          <c:xMode val="edge"/>
          <c:yMode val="edge"/>
          <c:x val="6.495614136297817E-2"/>
          <c:y val="9.645611304165129E-2"/>
          <c:w val="0.80045570099784047"/>
          <c:h val="0.82908666637305461"/>
        </c:manualLayout>
      </c:layout>
      <c:barChart>
        <c:barDir val="col"/>
        <c:grouping val="clustered"/>
        <c:ser>
          <c:idx val="0"/>
          <c:order val="0"/>
          <c:tx>
            <c:strRef>
              <c:f>INDICADORES!$C$33</c:f>
              <c:strCache>
                <c:ptCount val="1"/>
                <c:pt idx="0">
                  <c:v>Producto conforme </c:v>
                </c:pt>
              </c:strCache>
            </c:strRef>
          </c:tx>
          <c:cat>
            <c:multiLvlStrRef>
              <c:f>#REF!</c:f>
            </c:multiLvlStrRef>
          </c:cat>
          <c:val>
            <c:numRef>
              <c:f>INDICADORES!$C$34:$C$59</c:f>
              <c:numCache>
                <c:formatCode>0</c:formatCode>
                <c:ptCount val="26"/>
                <c:pt idx="0">
                  <c:v>52</c:v>
                </c:pt>
                <c:pt idx="1">
                  <c:v>96</c:v>
                </c:pt>
                <c:pt idx="2" formatCode="General">
                  <c:v>112</c:v>
                </c:pt>
                <c:pt idx="3" formatCode="General">
                  <c:v>52</c:v>
                </c:pt>
                <c:pt idx="4" formatCode="General">
                  <c:v>60</c:v>
                </c:pt>
              </c:numCache>
            </c:numRef>
          </c:val>
        </c:ser>
        <c:ser>
          <c:idx val="1"/>
          <c:order val="1"/>
          <c:tx>
            <c:strRef>
              <c:f>INDICADORES!$D$33</c:f>
              <c:strCache>
                <c:ptCount val="1"/>
                <c:pt idx="0">
                  <c:v>PNC </c:v>
                </c:pt>
              </c:strCache>
            </c:strRef>
          </c:tx>
          <c:cat>
            <c:multiLvlStrRef>
              <c:f>#REF!</c:f>
            </c:multiLvlStrRef>
          </c:cat>
          <c:val>
            <c:numRef>
              <c:f>INDICADORES!$D$34:$D$59</c:f>
              <c:numCache>
                <c:formatCode>General</c:formatCode>
                <c:ptCount val="26"/>
                <c:pt idx="0">
                  <c:v>16</c:v>
                </c:pt>
                <c:pt idx="1">
                  <c:v>44</c:v>
                </c:pt>
                <c:pt idx="2">
                  <c:v>20</c:v>
                </c:pt>
                <c:pt idx="3">
                  <c:v>16</c:v>
                </c:pt>
                <c:pt idx="4">
                  <c:v>72</c:v>
                </c:pt>
              </c:numCache>
            </c:numRef>
          </c:val>
        </c:ser>
        <c:gapWidth val="134"/>
        <c:overlap val="-46"/>
        <c:axId val="105227776"/>
        <c:axId val="114533504"/>
      </c:barChart>
      <c:lineChart>
        <c:grouping val="standard"/>
        <c:ser>
          <c:idx val="2"/>
          <c:order val="2"/>
          <c:tx>
            <c:strRef>
              <c:f>INDICADORES!$F$33</c:f>
              <c:strCache>
                <c:ptCount val="1"/>
                <c:pt idx="0">
                  <c:v>% PNC </c:v>
                </c:pt>
              </c:strCache>
            </c:strRef>
          </c:tx>
          <c:dLbls>
            <c:dLblPos val="t"/>
            <c:showVal val="1"/>
          </c:dLbls>
          <c:cat>
            <c:numRef>
              <c:f>INDICADORES!$B$34:$B$59</c:f>
              <c:numCache>
                <c:formatCode>General</c:formatCode>
                <c:ptCount val="26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29</c:v>
                </c:pt>
                <c:pt idx="4">
                  <c:v>30</c:v>
                </c:pt>
              </c:numCache>
            </c:numRef>
          </c:cat>
          <c:val>
            <c:numRef>
              <c:f>INDICADORES!$F$34:$F$59</c:f>
              <c:numCache>
                <c:formatCode>0.0</c:formatCode>
                <c:ptCount val="26"/>
                <c:pt idx="0">
                  <c:v>30.76923076923077</c:v>
                </c:pt>
                <c:pt idx="1">
                  <c:v>45.833333333333329</c:v>
                </c:pt>
                <c:pt idx="2">
                  <c:v>17.857142857142858</c:v>
                </c:pt>
                <c:pt idx="3">
                  <c:v>30.76923076923077</c:v>
                </c:pt>
                <c:pt idx="4">
                  <c:v>120</c:v>
                </c:pt>
              </c:numCache>
            </c:numRef>
          </c:val>
        </c:ser>
        <c:marker val="1"/>
        <c:axId val="105227776"/>
        <c:axId val="114533504"/>
      </c:lineChart>
      <c:catAx>
        <c:axId val="105227776"/>
        <c:scaling>
          <c:orientation val="minMax"/>
        </c:scaling>
        <c:axPos val="b"/>
        <c:numFmt formatCode="General" sourceLinked="1"/>
        <c:majorTickMark val="none"/>
        <c:tickLblPos val="nextTo"/>
        <c:crossAx val="114533504"/>
        <c:crosses val="autoZero"/>
        <c:lblAlgn val="ctr"/>
        <c:lblOffset val="100"/>
      </c:catAx>
      <c:valAx>
        <c:axId val="114533504"/>
        <c:scaling>
          <c:orientation val="minMax"/>
        </c:scaling>
        <c:axPos val="l"/>
        <c:majorGridlines/>
        <c:numFmt formatCode="General" sourceLinked="0"/>
        <c:majorTickMark val="cross"/>
        <c:minorTickMark val="cross"/>
        <c:tickLblPos val="low"/>
        <c:crossAx val="105227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72694547459175"/>
          <c:y val="0.29237432669388153"/>
          <c:w val="0.22614880208057628"/>
          <c:h val="0.14004990870804504"/>
        </c:manualLayout>
      </c:layout>
    </c:legend>
    <c:plotVisOnly val="1"/>
    <c:dispBlanksAs val="gap"/>
  </c:chart>
  <c:printSettings>
    <c:headerFooter/>
    <c:pageMargins b="0.74803149606305674" l="0.15748031496063244" r="0.15748031496063244" t="0.7480314960630567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7</xdr:col>
      <xdr:colOff>12065</xdr:colOff>
      <xdr:row>3</xdr:row>
      <xdr:rowOff>123825</xdr:rowOff>
    </xdr:to>
    <xdr:pic>
      <xdr:nvPicPr>
        <xdr:cNvPr id="2" name="1 Imagen" descr="Logo"/>
        <xdr:cNvPicPr/>
      </xdr:nvPicPr>
      <xdr:blipFill>
        <a:blip xmlns:r="http://schemas.openxmlformats.org/officeDocument/2006/relationships" r:embed="rId1" cstate="print"/>
        <a:srcRect l="2524" t="12181" r="2971"/>
        <a:stretch>
          <a:fillRect/>
        </a:stretch>
      </xdr:blipFill>
      <xdr:spPr bwMode="auto">
        <a:xfrm>
          <a:off x="123825" y="47625"/>
          <a:ext cx="1878965" cy="67627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219808</xdr:colOff>
      <xdr:row>1</xdr:row>
      <xdr:rowOff>0</xdr:rowOff>
    </xdr:from>
    <xdr:to>
      <xdr:col>7</xdr:col>
      <xdr:colOff>177940</xdr:colOff>
      <xdr:row>3</xdr:row>
      <xdr:rowOff>177939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3" y="146538"/>
          <a:ext cx="1905000" cy="6280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756396</xdr:colOff>
      <xdr:row>3</xdr:row>
      <xdr:rowOff>22414</xdr:rowOff>
    </xdr:from>
    <xdr:to>
      <xdr:col>17</xdr:col>
      <xdr:colOff>515471</xdr:colOff>
      <xdr:row>20</xdr:row>
      <xdr:rowOff>145678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257734</xdr:colOff>
      <xdr:row>32</xdr:row>
      <xdr:rowOff>336177</xdr:rowOff>
    </xdr:from>
    <xdr:to>
      <xdr:col>15</xdr:col>
      <xdr:colOff>683558</xdr:colOff>
      <xdr:row>49</xdr:row>
      <xdr:rowOff>112059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</xdr:colOff>
      <xdr:row>0</xdr:row>
      <xdr:rowOff>1</xdr:rowOff>
    </xdr:from>
    <xdr:to>
      <xdr:col>4</xdr:col>
      <xdr:colOff>358589</xdr:colOff>
      <xdr:row>1</xdr:row>
      <xdr:rowOff>281256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" y="1"/>
          <a:ext cx="1736912" cy="572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22411</xdr:colOff>
      <xdr:row>29</xdr:row>
      <xdr:rowOff>22411</xdr:rowOff>
    </xdr:from>
    <xdr:to>
      <xdr:col>4</xdr:col>
      <xdr:colOff>392205</xdr:colOff>
      <xdr:row>30</xdr:row>
      <xdr:rowOff>270418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4470" y="6914029"/>
          <a:ext cx="1636059" cy="539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A33"/>
  <sheetViews>
    <sheetView view="pageBreakPreview" topLeftCell="A9" zoomScale="91" zoomScaleSheetLayoutView="91" workbookViewId="0">
      <selection activeCell="P31" sqref="P31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7.42578125" customWidth="1"/>
    <col min="19" max="19" width="5.42578125" style="1" customWidth="1"/>
    <col min="20" max="20" width="5.42578125" customWidth="1"/>
    <col min="21" max="21" width="6" bestFit="1" customWidth="1"/>
    <col min="22" max="22" width="6.42578125" customWidth="1"/>
    <col min="23" max="23" width="9" customWidth="1"/>
    <col min="24" max="24" width="1.140625" customWidth="1"/>
    <col min="25" max="25" width="3.7109375" bestFit="1" customWidth="1"/>
    <col min="26" max="26" width="5.28515625" customWidth="1"/>
    <col min="27" max="27" width="4.5703125" customWidth="1"/>
    <col min="28" max="28" width="4.7109375" bestFit="1" customWidth="1"/>
    <col min="29" max="29" width="7" customWidth="1"/>
    <col min="30" max="30" width="1.28515625" style="1" customWidth="1"/>
    <col min="31" max="31" width="4.85546875" customWidth="1"/>
    <col min="32" max="32" width="4.28515625" customWidth="1"/>
    <col min="33" max="33" width="5.85546875" bestFit="1" customWidth="1"/>
    <col min="34" max="34" width="5.28515625" bestFit="1" customWidth="1"/>
    <col min="35" max="35" width="1.28515625" customWidth="1"/>
    <col min="36" max="36" width="6" customWidth="1"/>
    <col min="37" max="37" width="7" bestFit="1" customWidth="1"/>
    <col min="38" max="38" width="5.42578125" customWidth="1"/>
    <col min="39" max="39" width="4.85546875" customWidth="1"/>
    <col min="40" max="40" width="7.7109375" bestFit="1" customWidth="1"/>
    <col min="41" max="41" width="1.28515625" customWidth="1"/>
    <col min="42" max="42" width="8.7109375" bestFit="1" customWidth="1"/>
    <col min="43" max="43" width="8.42578125" bestFit="1" customWidth="1"/>
    <col min="44" max="44" width="8" bestFit="1" customWidth="1"/>
    <col min="45" max="45" width="2.140625" customWidth="1"/>
    <col min="46" max="46" width="5.140625" customWidth="1"/>
    <col min="47" max="47" width="4.7109375" customWidth="1"/>
    <col min="48" max="48" width="5.28515625" customWidth="1"/>
    <col min="49" max="49" width="6.42578125" customWidth="1"/>
    <col min="50" max="50" width="1.140625" customWidth="1"/>
    <col min="51" max="51" width="5.5703125" customWidth="1"/>
    <col min="52" max="52" width="5.140625" customWidth="1"/>
    <col min="53" max="53" width="5.28515625" customWidth="1"/>
  </cols>
  <sheetData>
    <row r="1" spans="2:53" ht="11.25" customHeight="1"/>
    <row r="2" spans="2:53" ht="21">
      <c r="I2" s="242" t="s">
        <v>0</v>
      </c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</row>
    <row r="5" spans="2:53" ht="26.25" customHeight="1">
      <c r="B5" s="132" t="s">
        <v>75</v>
      </c>
      <c r="C5" s="132"/>
      <c r="D5" s="132"/>
      <c r="E5" s="133"/>
      <c r="F5" s="132"/>
      <c r="G5" s="133"/>
      <c r="H5" s="133"/>
      <c r="I5" s="132" t="s">
        <v>76</v>
      </c>
    </row>
    <row r="6" spans="2:53" ht="15.75" thickBot="1">
      <c r="AY6" s="243" t="s">
        <v>1</v>
      </c>
      <c r="AZ6" s="244"/>
      <c r="BA6" s="245"/>
    </row>
    <row r="7" spans="2:53" ht="15.75" thickBot="1"/>
    <row r="8" spans="2:53" ht="16.5" customHeight="1">
      <c r="B8" s="2" t="s">
        <v>2</v>
      </c>
      <c r="C8" s="3" t="s">
        <v>3</v>
      </c>
      <c r="D8" s="4" t="s">
        <v>3</v>
      </c>
      <c r="E8" s="5"/>
      <c r="F8" s="255" t="s">
        <v>4</v>
      </c>
      <c r="G8" s="256"/>
      <c r="H8" s="256"/>
      <c r="I8" s="256"/>
      <c r="J8" s="256"/>
      <c r="K8" s="257"/>
      <c r="L8" s="6"/>
      <c r="M8" s="258" t="s">
        <v>5</v>
      </c>
      <c r="N8" s="259"/>
      <c r="O8" s="6"/>
      <c r="P8" s="7" t="s">
        <v>6</v>
      </c>
      <c r="Q8" s="5"/>
      <c r="R8" s="7" t="s">
        <v>7</v>
      </c>
      <c r="S8" s="255" t="s">
        <v>8</v>
      </c>
      <c r="T8" s="256"/>
      <c r="U8" s="257"/>
      <c r="V8" s="7" t="s">
        <v>9</v>
      </c>
      <c r="W8" s="8" t="s">
        <v>10</v>
      </c>
      <c r="X8" s="5" t="s">
        <v>11</v>
      </c>
      <c r="Y8" s="260" t="s">
        <v>12</v>
      </c>
      <c r="Z8" s="261"/>
      <c r="AA8" s="261"/>
      <c r="AB8" s="262"/>
      <c r="AC8" s="9" t="s">
        <v>10</v>
      </c>
      <c r="AD8" s="10"/>
      <c r="AE8" s="263" t="s">
        <v>13</v>
      </c>
      <c r="AF8" s="264"/>
      <c r="AG8" s="265"/>
      <c r="AH8" s="11" t="s">
        <v>14</v>
      </c>
      <c r="AI8" s="5"/>
      <c r="AJ8" s="12" t="s">
        <v>15</v>
      </c>
      <c r="AK8" s="13"/>
      <c r="AL8" s="14"/>
      <c r="AM8" s="15"/>
      <c r="AN8" s="7" t="s">
        <v>16</v>
      </c>
      <c r="AO8" s="5"/>
      <c r="AP8" s="246" t="s">
        <v>17</v>
      </c>
      <c r="AQ8" s="247"/>
      <c r="AR8" s="248"/>
      <c r="AS8" s="5"/>
      <c r="AT8" s="16" t="s">
        <v>18</v>
      </c>
      <c r="AU8" s="8" t="s">
        <v>18</v>
      </c>
      <c r="AV8" s="7" t="s">
        <v>19</v>
      </c>
      <c r="AW8" s="7" t="s">
        <v>19</v>
      </c>
      <c r="AX8" s="5"/>
      <c r="AY8" s="6" t="s">
        <v>18</v>
      </c>
      <c r="AZ8" s="6" t="s">
        <v>11</v>
      </c>
      <c r="BA8" s="17" t="s">
        <v>11</v>
      </c>
    </row>
    <row r="9" spans="2:53" ht="16.5" customHeight="1" thickBot="1">
      <c r="B9" s="18" t="s">
        <v>11</v>
      </c>
      <c r="C9" s="19" t="s">
        <v>11</v>
      </c>
      <c r="D9" s="20" t="s">
        <v>6</v>
      </c>
      <c r="E9" s="21"/>
      <c r="F9" s="22" t="s">
        <v>20</v>
      </c>
      <c r="G9" s="22" t="s">
        <v>21</v>
      </c>
      <c r="H9" s="22" t="s">
        <v>22</v>
      </c>
      <c r="I9" s="22" t="s">
        <v>23</v>
      </c>
      <c r="J9" s="22" t="s">
        <v>24</v>
      </c>
      <c r="K9" s="22" t="s">
        <v>16</v>
      </c>
      <c r="L9" s="23"/>
      <c r="M9" s="24" t="s">
        <v>6</v>
      </c>
      <c r="N9" s="25" t="s">
        <v>25</v>
      </c>
      <c r="O9" s="26"/>
      <c r="P9" s="19" t="s">
        <v>26</v>
      </c>
      <c r="Q9" s="21"/>
      <c r="R9" s="19" t="s">
        <v>27</v>
      </c>
      <c r="S9" s="27" t="s">
        <v>28</v>
      </c>
      <c r="T9" s="19" t="s">
        <v>29</v>
      </c>
      <c r="U9" s="19" t="s">
        <v>30</v>
      </c>
      <c r="V9" s="19" t="s">
        <v>31</v>
      </c>
      <c r="W9" s="28" t="s">
        <v>32</v>
      </c>
      <c r="X9" s="21" t="s">
        <v>11</v>
      </c>
      <c r="Y9" s="249" t="s">
        <v>33</v>
      </c>
      <c r="Z9" s="250"/>
      <c r="AA9" s="250"/>
      <c r="AB9" s="251"/>
      <c r="AC9" s="29" t="s">
        <v>16</v>
      </c>
      <c r="AD9" s="30"/>
      <c r="AE9" s="252" t="s">
        <v>34</v>
      </c>
      <c r="AF9" s="253"/>
      <c r="AG9" s="254"/>
      <c r="AH9" s="31" t="s">
        <v>35</v>
      </c>
      <c r="AI9" s="21"/>
      <c r="AJ9" s="32" t="s">
        <v>36</v>
      </c>
      <c r="AK9" s="33" t="s">
        <v>37</v>
      </c>
      <c r="AL9" s="32" t="s">
        <v>38</v>
      </c>
      <c r="AM9" s="32" t="s">
        <v>39</v>
      </c>
      <c r="AN9" s="19" t="s">
        <v>40</v>
      </c>
      <c r="AO9" s="34"/>
      <c r="AP9" s="35" t="s">
        <v>41</v>
      </c>
      <c r="AQ9" s="36" t="s">
        <v>79</v>
      </c>
      <c r="AR9" s="27"/>
      <c r="AS9" s="21"/>
      <c r="AT9" s="37" t="s">
        <v>10</v>
      </c>
      <c r="AU9" s="28" t="s">
        <v>10</v>
      </c>
      <c r="AV9" s="19" t="s">
        <v>42</v>
      </c>
      <c r="AW9" s="19" t="s">
        <v>43</v>
      </c>
      <c r="AX9" s="21"/>
      <c r="AY9" s="23" t="s">
        <v>10</v>
      </c>
      <c r="AZ9" s="23" t="s">
        <v>42</v>
      </c>
      <c r="BA9" s="38" t="s">
        <v>43</v>
      </c>
    </row>
    <row r="10" spans="2:53" ht="15.75" thickBot="1">
      <c r="B10" s="39"/>
      <c r="C10" s="40"/>
      <c r="D10" s="41" t="s">
        <v>11</v>
      </c>
      <c r="E10" s="42"/>
      <c r="F10" s="43"/>
      <c r="G10" s="43"/>
      <c r="H10" s="43"/>
      <c r="I10" s="43" t="s">
        <v>44</v>
      </c>
      <c r="J10" s="43"/>
      <c r="K10" s="43"/>
      <c r="L10" s="44"/>
      <c r="M10" s="45" t="s">
        <v>45</v>
      </c>
      <c r="N10" s="43" t="s">
        <v>46</v>
      </c>
      <c r="O10" s="44"/>
      <c r="P10" s="40" t="s">
        <v>11</v>
      </c>
      <c r="Q10" s="42"/>
      <c r="R10" s="40"/>
      <c r="S10" s="46"/>
      <c r="T10" s="40"/>
      <c r="U10" s="40"/>
      <c r="V10" s="40" t="s">
        <v>47</v>
      </c>
      <c r="W10" s="47" t="s">
        <v>48</v>
      </c>
      <c r="X10" s="42"/>
      <c r="Y10" s="48" t="s">
        <v>28</v>
      </c>
      <c r="Z10" s="48" t="s">
        <v>29</v>
      </c>
      <c r="AA10" s="49" t="s">
        <v>49</v>
      </c>
      <c r="AB10" s="50" t="s">
        <v>50</v>
      </c>
      <c r="AC10" s="51"/>
      <c r="AD10" s="42"/>
      <c r="AE10" s="52" t="s">
        <v>28</v>
      </c>
      <c r="AF10" s="53" t="s">
        <v>29</v>
      </c>
      <c r="AG10" s="54" t="s">
        <v>50</v>
      </c>
      <c r="AH10" s="55" t="s">
        <v>50</v>
      </c>
      <c r="AI10" s="56"/>
      <c r="AJ10" s="40" t="s">
        <v>51</v>
      </c>
      <c r="AK10" s="57" t="s">
        <v>51</v>
      </c>
      <c r="AL10" s="40" t="s">
        <v>51</v>
      </c>
      <c r="AM10" s="40" t="s">
        <v>51</v>
      </c>
      <c r="AN10" s="40" t="s">
        <v>51</v>
      </c>
      <c r="AO10" s="42"/>
      <c r="AP10" s="58" t="s">
        <v>52</v>
      </c>
      <c r="AQ10" s="59" t="s">
        <v>53</v>
      </c>
      <c r="AR10" s="60" t="s">
        <v>54</v>
      </c>
      <c r="AS10" s="42"/>
      <c r="AT10" s="61" t="s">
        <v>19</v>
      </c>
      <c r="AU10" s="47" t="s">
        <v>19</v>
      </c>
      <c r="AV10" s="40"/>
      <c r="AW10" s="40"/>
      <c r="AX10" s="42"/>
      <c r="AY10" s="62">
        <v>1</v>
      </c>
      <c r="AZ10" s="63">
        <v>0</v>
      </c>
      <c r="BA10" s="64" t="s">
        <v>55</v>
      </c>
    </row>
    <row r="11" spans="2:53" ht="16.5" thickBot="1">
      <c r="B11" s="65">
        <v>41325</v>
      </c>
      <c r="C11" s="66" t="s">
        <v>56</v>
      </c>
      <c r="D11" s="6">
        <v>10</v>
      </c>
      <c r="E11" s="23"/>
      <c r="F11" s="67">
        <v>3</v>
      </c>
      <c r="G11" s="67">
        <v>0</v>
      </c>
      <c r="H11" s="67">
        <v>0</v>
      </c>
      <c r="I11" s="67">
        <v>0</v>
      </c>
      <c r="J11" s="67">
        <v>0</v>
      </c>
      <c r="K11" s="67">
        <f>SUM(F11:J11)</f>
        <v>3</v>
      </c>
      <c r="L11" s="68"/>
      <c r="M11" s="69">
        <v>0</v>
      </c>
      <c r="N11" s="6">
        <v>0</v>
      </c>
      <c r="O11" s="68"/>
      <c r="P11" s="70">
        <f>D11-(M11+N11)</f>
        <v>10</v>
      </c>
      <c r="Q11" s="68"/>
      <c r="R11" s="67" t="s">
        <v>77</v>
      </c>
      <c r="S11" s="71">
        <v>0</v>
      </c>
      <c r="T11" s="71">
        <v>0</v>
      </c>
      <c r="U11" s="71">
        <v>4</v>
      </c>
      <c r="V11" s="72">
        <v>30</v>
      </c>
      <c r="W11" s="7">
        <f>P11*V11</f>
        <v>300</v>
      </c>
      <c r="X11" s="68"/>
      <c r="Y11" s="73">
        <v>164</v>
      </c>
      <c r="Z11" s="74">
        <v>164</v>
      </c>
      <c r="AA11" s="74">
        <v>0</v>
      </c>
      <c r="AB11" s="74">
        <v>0</v>
      </c>
      <c r="AC11" s="75">
        <v>164</v>
      </c>
      <c r="AD11" s="76">
        <v>185</v>
      </c>
      <c r="AE11" s="73">
        <v>0</v>
      </c>
      <c r="AF11" s="74">
        <v>0</v>
      </c>
      <c r="AG11" s="74">
        <v>0</v>
      </c>
      <c r="AH11" s="74">
        <v>0</v>
      </c>
      <c r="AI11" s="21"/>
      <c r="AJ11" s="2">
        <f>AC11*U11</f>
        <v>656</v>
      </c>
      <c r="AK11" s="77">
        <v>0</v>
      </c>
      <c r="AL11" s="6">
        <v>0</v>
      </c>
      <c r="AM11" s="6">
        <v>0</v>
      </c>
      <c r="AN11" s="77">
        <f>AK11+AM11</f>
        <v>0</v>
      </c>
      <c r="AO11" s="78"/>
      <c r="AP11" s="79">
        <v>792</v>
      </c>
      <c r="AQ11" s="80">
        <f>AJ11+AK11+AL11+AM11</f>
        <v>656</v>
      </c>
      <c r="AR11" s="80">
        <f>AP11-AQ11</f>
        <v>136</v>
      </c>
      <c r="AS11" s="21"/>
      <c r="AT11" s="2">
        <f>(AC11/W11)*100</f>
        <v>54.666666666666664</v>
      </c>
      <c r="AU11" s="6" t="s">
        <v>57</v>
      </c>
      <c r="AV11" s="7">
        <f>(AK11/(AJ11+AK11))*100</f>
        <v>0</v>
      </c>
      <c r="AW11" s="6">
        <f>(AN11/AJ11)*100</f>
        <v>0</v>
      </c>
      <c r="AX11" s="68"/>
      <c r="AY11" s="69" t="s">
        <v>58</v>
      </c>
      <c r="AZ11" s="6" t="s">
        <v>58</v>
      </c>
      <c r="BA11" s="6" t="s">
        <v>58</v>
      </c>
    </row>
    <row r="12" spans="2:53" ht="16.5" thickBot="1">
      <c r="B12" s="81" t="s">
        <v>59</v>
      </c>
      <c r="C12" s="44"/>
      <c r="D12" s="44"/>
      <c r="E12" s="23"/>
      <c r="F12" s="82"/>
      <c r="G12" s="82"/>
      <c r="H12" s="82"/>
      <c r="I12" s="82"/>
      <c r="J12" s="82"/>
      <c r="K12" s="82"/>
      <c r="L12" s="68"/>
      <c r="M12" s="83"/>
      <c r="N12" s="84"/>
      <c r="O12" s="68"/>
      <c r="P12" s="85">
        <f>(D11-(K11))-M11-N11</f>
        <v>7</v>
      </c>
      <c r="Q12" s="68"/>
      <c r="R12" s="83"/>
      <c r="S12" s="86"/>
      <c r="T12" s="86"/>
      <c r="U12" s="86"/>
      <c r="V12" s="87"/>
      <c r="W12" s="88">
        <f>P12*V11</f>
        <v>210</v>
      </c>
      <c r="X12" s="89"/>
      <c r="Y12" s="90"/>
      <c r="Z12" s="91"/>
      <c r="AA12" s="91"/>
      <c r="AB12" s="91"/>
      <c r="AC12" s="92"/>
      <c r="AD12" s="93"/>
      <c r="AE12" s="90"/>
      <c r="AF12" s="91"/>
      <c r="AG12" s="91"/>
      <c r="AH12" s="91"/>
      <c r="AI12" s="34"/>
      <c r="AJ12" s="94"/>
      <c r="AK12" s="95"/>
      <c r="AL12" s="87"/>
      <c r="AM12" s="87"/>
      <c r="AN12" s="87"/>
      <c r="AO12" s="89"/>
      <c r="AP12" s="96"/>
      <c r="AQ12" s="95"/>
      <c r="AR12" s="95"/>
      <c r="AS12" s="34"/>
      <c r="AT12" s="97">
        <f>(AC11/W12)*100</f>
        <v>78.095238095238102</v>
      </c>
      <c r="AU12" s="87"/>
      <c r="AV12" s="87"/>
      <c r="AW12" s="87"/>
      <c r="AX12" s="89"/>
      <c r="AY12" s="83"/>
      <c r="AZ12" s="84"/>
      <c r="BA12" s="84"/>
    </row>
    <row r="13" spans="2:53" ht="15.75" thickBot="1"/>
    <row r="14" spans="2:53" ht="16.5" thickBot="1">
      <c r="B14" s="65">
        <v>41326</v>
      </c>
      <c r="C14" s="66" t="s">
        <v>56</v>
      </c>
      <c r="D14" s="6">
        <v>10</v>
      </c>
      <c r="E14" s="23"/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f>SUM(F14:J14)</f>
        <v>0</v>
      </c>
      <c r="L14" s="68"/>
      <c r="M14" s="69">
        <v>0</v>
      </c>
      <c r="N14" s="6">
        <v>0</v>
      </c>
      <c r="O14" s="68"/>
      <c r="P14" s="70">
        <f>D14-(M14+N14)</f>
        <v>10</v>
      </c>
      <c r="Q14" s="68"/>
      <c r="R14" s="67" t="s">
        <v>77</v>
      </c>
      <c r="S14" s="71">
        <v>0</v>
      </c>
      <c r="T14" s="71">
        <v>0</v>
      </c>
      <c r="U14" s="71">
        <v>4</v>
      </c>
      <c r="V14" s="72">
        <v>30</v>
      </c>
      <c r="W14" s="7">
        <f>P14*V14</f>
        <v>300</v>
      </c>
      <c r="X14" s="68"/>
      <c r="Y14" s="73">
        <v>280</v>
      </c>
      <c r="Z14" s="74">
        <v>280</v>
      </c>
      <c r="AA14" s="74">
        <v>0</v>
      </c>
      <c r="AB14" s="74">
        <v>0</v>
      </c>
      <c r="AC14" s="75">
        <v>280</v>
      </c>
      <c r="AD14" s="76">
        <v>185</v>
      </c>
      <c r="AE14" s="73">
        <v>0</v>
      </c>
      <c r="AF14" s="74">
        <v>0</v>
      </c>
      <c r="AG14" s="74">
        <v>76</v>
      </c>
      <c r="AH14" s="74">
        <v>76</v>
      </c>
      <c r="AI14" s="21"/>
      <c r="AJ14" s="2">
        <f>AC14*U14</f>
        <v>1120</v>
      </c>
      <c r="AK14" s="77">
        <v>304</v>
      </c>
      <c r="AL14" s="6">
        <v>0</v>
      </c>
      <c r="AM14" s="6">
        <v>0</v>
      </c>
      <c r="AN14" s="77">
        <f>AK14+AM14</f>
        <v>304</v>
      </c>
      <c r="AO14" s="78"/>
      <c r="AP14" s="79">
        <f>AR11</f>
        <v>136</v>
      </c>
      <c r="AQ14" s="80">
        <f>AJ14+AK14+AL14+AM14</f>
        <v>1424</v>
      </c>
      <c r="AR14" s="80">
        <f>AP14-AQ14</f>
        <v>-1288</v>
      </c>
      <c r="AS14" s="21"/>
      <c r="AT14" s="2">
        <f>(AC14/W14)*100</f>
        <v>93.333333333333329</v>
      </c>
      <c r="AU14" s="6" t="s">
        <v>57</v>
      </c>
      <c r="AV14" s="7">
        <f>(AK14/(AJ14+AK14))*100</f>
        <v>21.348314606741571</v>
      </c>
      <c r="AW14" s="6">
        <f>(AN14/AJ14)*100</f>
        <v>27.142857142857142</v>
      </c>
      <c r="AX14" s="68"/>
      <c r="AY14" s="69" t="s">
        <v>58</v>
      </c>
      <c r="AZ14" s="6" t="s">
        <v>58</v>
      </c>
      <c r="BA14" s="6" t="s">
        <v>58</v>
      </c>
    </row>
    <row r="15" spans="2:53" ht="16.5" thickBot="1">
      <c r="B15" s="81" t="s">
        <v>78</v>
      </c>
      <c r="C15" s="44"/>
      <c r="D15" s="44"/>
      <c r="E15" s="23"/>
      <c r="F15" s="82"/>
      <c r="G15" s="82"/>
      <c r="H15" s="82"/>
      <c r="I15" s="82"/>
      <c r="J15" s="82"/>
      <c r="K15" s="82"/>
      <c r="L15" s="68"/>
      <c r="M15" s="83"/>
      <c r="N15" s="84"/>
      <c r="O15" s="68"/>
      <c r="P15" s="85">
        <f>(D14-(K14))-M14-N14</f>
        <v>10</v>
      </c>
      <c r="Q15" s="68"/>
      <c r="R15" s="83"/>
      <c r="S15" s="86"/>
      <c r="T15" s="86"/>
      <c r="U15" s="86"/>
      <c r="V15" s="87"/>
      <c r="W15" s="88">
        <f>P15*V14</f>
        <v>300</v>
      </c>
      <c r="X15" s="89"/>
      <c r="Y15" s="90"/>
      <c r="Z15" s="91"/>
      <c r="AA15" s="91"/>
      <c r="AB15" s="91"/>
      <c r="AC15" s="92"/>
      <c r="AD15" s="93"/>
      <c r="AE15" s="90"/>
      <c r="AF15" s="91"/>
      <c r="AG15" s="91"/>
      <c r="AH15" s="91"/>
      <c r="AI15" s="34"/>
      <c r="AJ15" s="94"/>
      <c r="AK15" s="95"/>
      <c r="AL15" s="87"/>
      <c r="AM15" s="87"/>
      <c r="AN15" s="87"/>
      <c r="AO15" s="89"/>
      <c r="AP15" s="96"/>
      <c r="AQ15" s="95"/>
      <c r="AR15" s="95"/>
      <c r="AS15" s="34"/>
      <c r="AT15" s="97">
        <f>(AC14/W15)*100</f>
        <v>93.333333333333329</v>
      </c>
      <c r="AU15" s="87"/>
      <c r="AV15" s="87"/>
      <c r="AW15" s="87"/>
      <c r="AX15" s="89"/>
      <c r="AY15" s="83"/>
      <c r="AZ15" s="84"/>
      <c r="BA15" s="84"/>
    </row>
    <row r="16" spans="2:53" ht="15.75" thickBot="1"/>
    <row r="17" spans="2:53" ht="16.5" thickBot="1">
      <c r="B17" s="65">
        <v>41329</v>
      </c>
      <c r="C17" s="66" t="s">
        <v>56</v>
      </c>
      <c r="D17" s="6">
        <v>8</v>
      </c>
      <c r="E17" s="23"/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f>SUM(F17:J17)</f>
        <v>0</v>
      </c>
      <c r="L17" s="68"/>
      <c r="M17" s="69">
        <v>0</v>
      </c>
      <c r="N17" s="6">
        <v>0</v>
      </c>
      <c r="O17" s="68"/>
      <c r="P17" s="70">
        <f>D17-(M17+N17)</f>
        <v>8</v>
      </c>
      <c r="Q17" s="68"/>
      <c r="R17" s="67" t="s">
        <v>77</v>
      </c>
      <c r="S17" s="71">
        <v>0</v>
      </c>
      <c r="T17" s="71">
        <v>0</v>
      </c>
      <c r="U17" s="71">
        <v>4</v>
      </c>
      <c r="V17" s="72">
        <v>30</v>
      </c>
      <c r="W17" s="7">
        <f>P17*V17</f>
        <v>240</v>
      </c>
      <c r="X17" s="68"/>
      <c r="Y17" s="73">
        <v>209</v>
      </c>
      <c r="Z17" s="74">
        <v>209</v>
      </c>
      <c r="AA17" s="74">
        <v>0</v>
      </c>
      <c r="AB17" s="74">
        <v>0</v>
      </c>
      <c r="AC17" s="75">
        <v>209</v>
      </c>
      <c r="AD17" s="76">
        <v>185</v>
      </c>
      <c r="AE17" s="73">
        <v>0</v>
      </c>
      <c r="AF17" s="74">
        <v>0</v>
      </c>
      <c r="AG17" s="74">
        <v>0</v>
      </c>
      <c r="AH17" s="74">
        <v>0</v>
      </c>
      <c r="AI17" s="21"/>
      <c r="AJ17" s="2">
        <f>AC17*U17</f>
        <v>836</v>
      </c>
      <c r="AK17" s="77">
        <v>304</v>
      </c>
      <c r="AL17" s="6">
        <v>0</v>
      </c>
      <c r="AM17" s="6">
        <v>0</v>
      </c>
      <c r="AN17" s="77">
        <f>AK17+AM17</f>
        <v>304</v>
      </c>
      <c r="AO17" s="78"/>
      <c r="AP17" s="79">
        <f>AR14</f>
        <v>-1288</v>
      </c>
      <c r="AQ17" s="80">
        <f>AJ17+AK17+AL17+AM17</f>
        <v>1140</v>
      </c>
      <c r="AR17" s="80">
        <f>AP17-AQ17</f>
        <v>-2428</v>
      </c>
      <c r="AS17" s="21"/>
      <c r="AT17" s="2">
        <f>(AC17/W17)*100</f>
        <v>87.083333333333329</v>
      </c>
      <c r="AU17" s="6" t="s">
        <v>57</v>
      </c>
      <c r="AV17" s="7">
        <f>(AK17/(AJ17+AK17))*100</f>
        <v>26.666666666666668</v>
      </c>
      <c r="AW17" s="6">
        <f>(AN17/AJ17)*100</f>
        <v>36.363636363636367</v>
      </c>
      <c r="AX17" s="68"/>
      <c r="AY17" s="69" t="s">
        <v>58</v>
      </c>
      <c r="AZ17" s="6" t="s">
        <v>58</v>
      </c>
      <c r="BA17" s="6" t="s">
        <v>58</v>
      </c>
    </row>
    <row r="18" spans="2:53" ht="16.5" thickBot="1">
      <c r="B18" s="81" t="s">
        <v>81</v>
      </c>
      <c r="C18" s="44"/>
      <c r="D18" s="44"/>
      <c r="E18" s="23"/>
      <c r="F18" s="82"/>
      <c r="G18" s="82"/>
      <c r="H18" s="82"/>
      <c r="I18" s="82"/>
      <c r="J18" s="82"/>
      <c r="K18" s="82"/>
      <c r="L18" s="68"/>
      <c r="M18" s="83"/>
      <c r="N18" s="84"/>
      <c r="O18" s="68"/>
      <c r="P18" s="85">
        <f>(D17-(K17))-M17-N17</f>
        <v>8</v>
      </c>
      <c r="Q18" s="68"/>
      <c r="R18" s="83"/>
      <c r="S18" s="86"/>
      <c r="T18" s="86"/>
      <c r="U18" s="86"/>
      <c r="V18" s="87"/>
      <c r="W18" s="88">
        <f>P18*V17</f>
        <v>240</v>
      </c>
      <c r="X18" s="89"/>
      <c r="Y18" s="90"/>
      <c r="Z18" s="91"/>
      <c r="AA18" s="91"/>
      <c r="AB18" s="91"/>
      <c r="AC18" s="92"/>
      <c r="AD18" s="93"/>
      <c r="AE18" s="90"/>
      <c r="AF18" s="91"/>
      <c r="AG18" s="91"/>
      <c r="AH18" s="91"/>
      <c r="AI18" s="34"/>
      <c r="AJ18" s="94"/>
      <c r="AK18" s="95"/>
      <c r="AL18" s="87"/>
      <c r="AM18" s="87"/>
      <c r="AN18" s="87"/>
      <c r="AO18" s="89"/>
      <c r="AP18" s="96"/>
      <c r="AQ18" s="95"/>
      <c r="AR18" s="95"/>
      <c r="AS18" s="34"/>
      <c r="AT18" s="97">
        <f>(AC17/W18)*100</f>
        <v>87.083333333333329</v>
      </c>
      <c r="AU18" s="87"/>
      <c r="AV18" s="87"/>
      <c r="AW18" s="87"/>
      <c r="AX18" s="89"/>
      <c r="AY18" s="83"/>
      <c r="AZ18" s="84"/>
      <c r="BA18" s="84"/>
    </row>
    <row r="19" spans="2:53" ht="15.75" thickBot="1"/>
    <row r="20" spans="2:53" ht="16.5" thickBot="1">
      <c r="B20" s="65">
        <v>41330</v>
      </c>
      <c r="C20" s="66" t="s">
        <v>56</v>
      </c>
      <c r="D20" s="6">
        <v>8</v>
      </c>
      <c r="E20" s="23"/>
      <c r="F20" s="67">
        <v>1.33</v>
      </c>
      <c r="G20" s="67">
        <v>0</v>
      </c>
      <c r="H20" s="67">
        <v>0</v>
      </c>
      <c r="I20" s="67">
        <v>0</v>
      </c>
      <c r="J20" s="67">
        <v>0</v>
      </c>
      <c r="K20" s="67">
        <f>SUM(F20:J20)</f>
        <v>1.33</v>
      </c>
      <c r="L20" s="68"/>
      <c r="M20" s="69">
        <v>0</v>
      </c>
      <c r="N20" s="6">
        <v>0</v>
      </c>
      <c r="O20" s="68"/>
      <c r="P20" s="70">
        <f>D20-(M20+N20)</f>
        <v>8</v>
      </c>
      <c r="Q20" s="68"/>
      <c r="R20" s="67" t="s">
        <v>77</v>
      </c>
      <c r="S20" s="71">
        <v>0</v>
      </c>
      <c r="T20" s="71">
        <v>0</v>
      </c>
      <c r="U20" s="71">
        <v>4</v>
      </c>
      <c r="V20" s="72">
        <v>30</v>
      </c>
      <c r="W20" s="7">
        <f>P20*V20</f>
        <v>240</v>
      </c>
      <c r="X20" s="68"/>
      <c r="Y20" s="73">
        <v>144</v>
      </c>
      <c r="Z20" s="74">
        <v>144</v>
      </c>
      <c r="AA20" s="74">
        <v>0</v>
      </c>
      <c r="AB20" s="74">
        <v>0</v>
      </c>
      <c r="AC20" s="75">
        <v>144</v>
      </c>
      <c r="AD20" s="76">
        <v>185</v>
      </c>
      <c r="AE20" s="73">
        <v>0</v>
      </c>
      <c r="AF20" s="74">
        <v>0</v>
      </c>
      <c r="AG20" s="74">
        <v>0</v>
      </c>
      <c r="AH20" s="74">
        <v>0</v>
      </c>
      <c r="AI20" s="21"/>
      <c r="AJ20" s="2">
        <f>AC20*U20</f>
        <v>576</v>
      </c>
      <c r="AK20" s="77">
        <v>304</v>
      </c>
      <c r="AL20" s="6">
        <v>0</v>
      </c>
      <c r="AM20" s="6">
        <v>0</v>
      </c>
      <c r="AN20" s="77">
        <f>AK20+AM20</f>
        <v>304</v>
      </c>
      <c r="AO20" s="78"/>
      <c r="AP20" s="79">
        <f>AR17</f>
        <v>-2428</v>
      </c>
      <c r="AQ20" s="80">
        <f>AJ20+AK20+AL20+AM20</f>
        <v>880</v>
      </c>
      <c r="AR20" s="80">
        <f>AP20-AQ20</f>
        <v>-3308</v>
      </c>
      <c r="AS20" s="21"/>
      <c r="AT20" s="2">
        <f>(AC20/W20)*100</f>
        <v>60</v>
      </c>
      <c r="AU20" s="6" t="s">
        <v>57</v>
      </c>
      <c r="AV20" s="7">
        <f>(AK20/(AJ20+AK20))*100</f>
        <v>34.545454545454547</v>
      </c>
      <c r="AW20" s="6">
        <f>(AN20/AJ20)*100</f>
        <v>52.777777777777779</v>
      </c>
      <c r="AX20" s="68"/>
      <c r="AY20" s="69" t="s">
        <v>58</v>
      </c>
      <c r="AZ20" s="6" t="s">
        <v>58</v>
      </c>
      <c r="BA20" s="6" t="s">
        <v>58</v>
      </c>
    </row>
    <row r="21" spans="2:53" ht="16.5" thickBot="1">
      <c r="B21" s="81" t="s">
        <v>82</v>
      </c>
      <c r="C21" s="44"/>
      <c r="D21" s="44"/>
      <c r="E21" s="23"/>
      <c r="F21" s="82"/>
      <c r="G21" s="82"/>
      <c r="H21" s="82"/>
      <c r="I21" s="82"/>
      <c r="J21" s="82"/>
      <c r="K21" s="82"/>
      <c r="L21" s="68"/>
      <c r="M21" s="83"/>
      <c r="N21" s="84"/>
      <c r="O21" s="68"/>
      <c r="P21" s="85">
        <f>(D20-(K20))-M20-N20</f>
        <v>6.67</v>
      </c>
      <c r="Q21" s="68"/>
      <c r="R21" s="83"/>
      <c r="S21" s="86"/>
      <c r="T21" s="86"/>
      <c r="U21" s="86"/>
      <c r="V21" s="87"/>
      <c r="W21" s="88">
        <f>P21*V20</f>
        <v>200.1</v>
      </c>
      <c r="X21" s="89"/>
      <c r="Y21" s="90"/>
      <c r="Z21" s="91"/>
      <c r="AA21" s="91"/>
      <c r="AB21" s="91"/>
      <c r="AC21" s="92"/>
      <c r="AD21" s="93"/>
      <c r="AE21" s="90"/>
      <c r="AF21" s="91"/>
      <c r="AG21" s="91"/>
      <c r="AH21" s="91"/>
      <c r="AI21" s="34"/>
      <c r="AJ21" s="94"/>
      <c r="AK21" s="95"/>
      <c r="AL21" s="87"/>
      <c r="AM21" s="87"/>
      <c r="AN21" s="87"/>
      <c r="AO21" s="89"/>
      <c r="AP21" s="96"/>
      <c r="AQ21" s="95"/>
      <c r="AR21" s="95"/>
      <c r="AS21" s="34"/>
      <c r="AT21" s="97">
        <f>(AC20/W21)*100</f>
        <v>71.964017991004496</v>
      </c>
      <c r="AU21" s="87"/>
      <c r="AV21" s="87"/>
      <c r="AW21" s="87"/>
      <c r="AX21" s="89"/>
      <c r="AY21" s="83"/>
      <c r="AZ21" s="84"/>
      <c r="BA21" s="84"/>
    </row>
    <row r="22" spans="2:53" ht="15.75" thickBot="1"/>
    <row r="23" spans="2:53" ht="16.5" thickBot="1">
      <c r="B23" s="65">
        <v>41332</v>
      </c>
      <c r="C23" s="66" t="s">
        <v>56</v>
      </c>
      <c r="D23" s="6">
        <v>8</v>
      </c>
      <c r="E23" s="23"/>
      <c r="F23" s="67">
        <v>0</v>
      </c>
      <c r="G23" s="67">
        <v>0</v>
      </c>
      <c r="H23" s="67">
        <v>0</v>
      </c>
      <c r="I23" s="67">
        <v>0</v>
      </c>
      <c r="J23" s="67">
        <v>0</v>
      </c>
      <c r="K23" s="67">
        <f>SUM(F23:J23)</f>
        <v>0</v>
      </c>
      <c r="L23" s="68"/>
      <c r="M23" s="69">
        <v>0</v>
      </c>
      <c r="N23" s="6">
        <v>0</v>
      </c>
      <c r="O23" s="68"/>
      <c r="P23" s="70">
        <f>D23-(M23+N23)</f>
        <v>8</v>
      </c>
      <c r="Q23" s="68"/>
      <c r="R23" s="67" t="s">
        <v>77</v>
      </c>
      <c r="S23" s="71">
        <v>0</v>
      </c>
      <c r="T23" s="71">
        <v>0</v>
      </c>
      <c r="U23" s="71">
        <v>4</v>
      </c>
      <c r="V23" s="72">
        <v>30</v>
      </c>
      <c r="W23" s="7">
        <f>P23*V23</f>
        <v>240</v>
      </c>
      <c r="X23" s="68"/>
      <c r="Y23" s="73">
        <v>140</v>
      </c>
      <c r="Z23" s="74">
        <v>140</v>
      </c>
      <c r="AA23" s="74">
        <v>0</v>
      </c>
      <c r="AB23" s="74">
        <v>0</v>
      </c>
      <c r="AC23" s="75">
        <v>140</v>
      </c>
      <c r="AD23" s="76">
        <v>185</v>
      </c>
      <c r="AE23" s="73">
        <v>10</v>
      </c>
      <c r="AF23" s="74">
        <v>0</v>
      </c>
      <c r="AG23" s="74">
        <v>0</v>
      </c>
      <c r="AH23" s="74">
        <v>10</v>
      </c>
      <c r="AI23" s="21"/>
      <c r="AJ23" s="2">
        <f>AC23*U23</f>
        <v>560</v>
      </c>
      <c r="AK23" s="77">
        <v>40</v>
      </c>
      <c r="AL23" s="6">
        <v>0</v>
      </c>
      <c r="AM23" s="6">
        <v>0</v>
      </c>
      <c r="AN23" s="77">
        <f>AK23+AM23</f>
        <v>40</v>
      </c>
      <c r="AO23" s="78"/>
      <c r="AP23" s="79">
        <f>AR20</f>
        <v>-3308</v>
      </c>
      <c r="AQ23" s="80">
        <f>AJ23+AK23+AL23+AM23</f>
        <v>600</v>
      </c>
      <c r="AR23" s="80">
        <f>AP23-AQ23</f>
        <v>-3908</v>
      </c>
      <c r="AS23" s="21"/>
      <c r="AT23" s="2">
        <f>(AC23/W23)*100</f>
        <v>58.333333333333336</v>
      </c>
      <c r="AU23" s="6" t="s">
        <v>57</v>
      </c>
      <c r="AV23" s="7">
        <f>(AK23/(AJ23+AK23))*100</f>
        <v>6.666666666666667</v>
      </c>
      <c r="AW23" s="6">
        <f>(AN23/AJ23)*100</f>
        <v>7.1428571428571423</v>
      </c>
      <c r="AX23" s="68"/>
      <c r="AY23" s="69" t="s">
        <v>58</v>
      </c>
      <c r="AZ23" s="6" t="s">
        <v>58</v>
      </c>
      <c r="BA23" s="6" t="s">
        <v>58</v>
      </c>
    </row>
    <row r="24" spans="2:53" ht="16.5" thickBot="1">
      <c r="B24" s="81" t="s">
        <v>83</v>
      </c>
      <c r="C24" s="44"/>
      <c r="D24" s="44"/>
      <c r="E24" s="23"/>
      <c r="F24" s="82"/>
      <c r="G24" s="82"/>
      <c r="H24" s="82"/>
      <c r="I24" s="82"/>
      <c r="J24" s="82"/>
      <c r="K24" s="82"/>
      <c r="L24" s="68"/>
      <c r="M24" s="83"/>
      <c r="N24" s="84"/>
      <c r="O24" s="68"/>
      <c r="P24" s="85">
        <f>(D23-(K23))-M23-N23</f>
        <v>8</v>
      </c>
      <c r="Q24" s="68"/>
      <c r="R24" s="83"/>
      <c r="S24" s="86"/>
      <c r="T24" s="86"/>
      <c r="U24" s="86"/>
      <c r="V24" s="87"/>
      <c r="W24" s="88">
        <f>P24*V23</f>
        <v>240</v>
      </c>
      <c r="X24" s="89"/>
      <c r="Y24" s="90"/>
      <c r="Z24" s="91"/>
      <c r="AA24" s="91"/>
      <c r="AB24" s="91"/>
      <c r="AC24" s="92"/>
      <c r="AD24" s="93"/>
      <c r="AE24" s="90"/>
      <c r="AF24" s="91"/>
      <c r="AG24" s="91"/>
      <c r="AH24" s="91"/>
      <c r="AI24" s="34"/>
      <c r="AJ24" s="94"/>
      <c r="AK24" s="95"/>
      <c r="AL24" s="87"/>
      <c r="AM24" s="87"/>
      <c r="AN24" s="87"/>
      <c r="AO24" s="89"/>
      <c r="AP24" s="96"/>
      <c r="AQ24" s="95"/>
      <c r="AR24" s="95"/>
      <c r="AS24" s="34"/>
      <c r="AT24" s="97">
        <f>(AC23/W24)*100</f>
        <v>58.333333333333336</v>
      </c>
      <c r="AU24" s="87"/>
      <c r="AV24" s="87"/>
      <c r="AW24" s="87"/>
      <c r="AX24" s="89"/>
      <c r="AY24" s="83"/>
      <c r="AZ24" s="84"/>
      <c r="BA24" s="84"/>
    </row>
    <row r="25" spans="2:53" ht="15.75" thickBot="1"/>
    <row r="26" spans="2:53" ht="16.5" thickBot="1">
      <c r="B26" s="65">
        <v>41332</v>
      </c>
      <c r="C26" s="66" t="s">
        <v>84</v>
      </c>
      <c r="D26" s="6">
        <v>7.5</v>
      </c>
      <c r="E26" s="23"/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f>SUM(F26:J26)</f>
        <v>0</v>
      </c>
      <c r="L26" s="68"/>
      <c r="M26" s="69">
        <v>4.5</v>
      </c>
      <c r="N26" s="6">
        <v>0</v>
      </c>
      <c r="O26" s="68"/>
      <c r="P26" s="70">
        <f>D26-(M26+N26)</f>
        <v>3</v>
      </c>
      <c r="Q26" s="68"/>
      <c r="R26" s="67" t="s">
        <v>77</v>
      </c>
      <c r="S26" s="71">
        <v>0</v>
      </c>
      <c r="T26" s="71">
        <v>0</v>
      </c>
      <c r="U26" s="71">
        <v>4</v>
      </c>
      <c r="V26" s="72">
        <v>30</v>
      </c>
      <c r="W26" s="7">
        <f>P26*V26</f>
        <v>90</v>
      </c>
      <c r="X26" s="68"/>
      <c r="Y26" s="73">
        <v>65</v>
      </c>
      <c r="Z26" s="74">
        <v>65</v>
      </c>
      <c r="AA26" s="74">
        <v>0</v>
      </c>
      <c r="AB26" s="74">
        <v>0</v>
      </c>
      <c r="AC26" s="75">
        <v>65</v>
      </c>
      <c r="AD26" s="76">
        <v>185</v>
      </c>
      <c r="AE26" s="73">
        <v>0</v>
      </c>
      <c r="AF26" s="74">
        <v>0</v>
      </c>
      <c r="AG26" s="74">
        <v>0</v>
      </c>
      <c r="AH26" s="74">
        <v>10</v>
      </c>
      <c r="AI26" s="21"/>
      <c r="AJ26" s="2">
        <f>AC26*U26</f>
        <v>260</v>
      </c>
      <c r="AK26" s="77">
        <v>40</v>
      </c>
      <c r="AL26" s="6">
        <v>0</v>
      </c>
      <c r="AM26" s="6">
        <v>0</v>
      </c>
      <c r="AN26" s="77">
        <f>AK26+AM26</f>
        <v>40</v>
      </c>
      <c r="AO26" s="78"/>
      <c r="AP26" s="79">
        <f>AR23</f>
        <v>-3908</v>
      </c>
      <c r="AQ26" s="80">
        <f>AJ26+AK26+AL26+AM26</f>
        <v>300</v>
      </c>
      <c r="AR26" s="80">
        <f>AP26-AQ26</f>
        <v>-4208</v>
      </c>
      <c r="AS26" s="21"/>
      <c r="AT26" s="2">
        <f>(AC26/W26)*100</f>
        <v>72.222222222222214</v>
      </c>
      <c r="AU26" s="6" t="s">
        <v>57</v>
      </c>
      <c r="AV26" s="7">
        <f>(AK26/(AJ26+AK26))*100</f>
        <v>13.333333333333334</v>
      </c>
      <c r="AW26" s="6">
        <f>(AN26/AJ26)*100</f>
        <v>15.384615384615385</v>
      </c>
      <c r="AX26" s="68"/>
      <c r="AY26" s="69" t="s">
        <v>58</v>
      </c>
      <c r="AZ26" s="6" t="s">
        <v>58</v>
      </c>
      <c r="BA26" s="6" t="s">
        <v>58</v>
      </c>
    </row>
    <row r="27" spans="2:53" ht="16.5" thickBot="1">
      <c r="B27" s="81" t="s">
        <v>81</v>
      </c>
      <c r="C27" s="44"/>
      <c r="D27" s="44"/>
      <c r="E27" s="23"/>
      <c r="F27" s="82"/>
      <c r="G27" s="82"/>
      <c r="H27" s="82"/>
      <c r="I27" s="82"/>
      <c r="J27" s="82"/>
      <c r="K27" s="82"/>
      <c r="L27" s="68"/>
      <c r="M27" s="83"/>
      <c r="N27" s="84"/>
      <c r="O27" s="68"/>
      <c r="P27" s="85">
        <f>(D26-(K26))-M26-N26</f>
        <v>3</v>
      </c>
      <c r="Q27" s="68"/>
      <c r="R27" s="83"/>
      <c r="S27" s="86"/>
      <c r="T27" s="86"/>
      <c r="U27" s="86"/>
      <c r="V27" s="87"/>
      <c r="W27" s="88">
        <f>P27*V26</f>
        <v>90</v>
      </c>
      <c r="X27" s="89"/>
      <c r="Y27" s="90"/>
      <c r="Z27" s="91"/>
      <c r="AA27" s="91"/>
      <c r="AB27" s="91"/>
      <c r="AC27" s="92"/>
      <c r="AD27" s="93"/>
      <c r="AE27" s="90"/>
      <c r="AF27" s="91"/>
      <c r="AG27" s="91"/>
      <c r="AH27" s="91"/>
      <c r="AI27" s="34"/>
      <c r="AJ27" s="94"/>
      <c r="AK27" s="95"/>
      <c r="AL27" s="87"/>
      <c r="AM27" s="87"/>
      <c r="AN27" s="87"/>
      <c r="AO27" s="89"/>
      <c r="AP27" s="96"/>
      <c r="AQ27" s="95"/>
      <c r="AR27" s="95"/>
      <c r="AS27" s="34"/>
      <c r="AT27" s="97">
        <f>(AC26/W27)*100</f>
        <v>72.222222222222214</v>
      </c>
      <c r="AU27" s="87"/>
      <c r="AV27" s="87"/>
      <c r="AW27" s="87"/>
      <c r="AX27" s="89"/>
      <c r="AY27" s="83"/>
      <c r="AZ27" s="84"/>
      <c r="BA27" s="84"/>
    </row>
    <row r="29" spans="2:53" ht="15.75" thickBot="1">
      <c r="B29" s="178" t="s">
        <v>85</v>
      </c>
    </row>
    <row r="30" spans="2:53" ht="16.5" customHeight="1">
      <c r="B30" s="134" t="s">
        <v>2</v>
      </c>
      <c r="C30" s="135" t="s">
        <v>3</v>
      </c>
      <c r="D30" s="136" t="s">
        <v>3</v>
      </c>
      <c r="E30" s="137"/>
      <c r="F30" s="272" t="s">
        <v>4</v>
      </c>
      <c r="G30" s="273"/>
      <c r="H30" s="273"/>
      <c r="I30" s="273"/>
      <c r="J30" s="273"/>
      <c r="K30" s="274"/>
      <c r="L30" s="138"/>
      <c r="M30" s="275" t="s">
        <v>5</v>
      </c>
      <c r="N30" s="276"/>
      <c r="O30" s="138"/>
      <c r="P30" s="138" t="s">
        <v>6</v>
      </c>
      <c r="Q30" s="137"/>
      <c r="R30" s="138" t="s">
        <v>7</v>
      </c>
      <c r="S30" s="272" t="s">
        <v>8</v>
      </c>
      <c r="T30" s="273"/>
      <c r="U30" s="274"/>
      <c r="V30" s="138" t="s">
        <v>9</v>
      </c>
      <c r="W30" s="138" t="s">
        <v>10</v>
      </c>
      <c r="X30" s="137" t="s">
        <v>11</v>
      </c>
      <c r="Y30" s="277" t="s">
        <v>12</v>
      </c>
      <c r="Z30" s="278"/>
      <c r="AA30" s="278"/>
      <c r="AB30" s="279"/>
      <c r="AC30" s="139" t="s">
        <v>10</v>
      </c>
      <c r="AD30" s="140"/>
      <c r="AE30" s="277" t="s">
        <v>13</v>
      </c>
      <c r="AF30" s="278"/>
      <c r="AG30" s="279"/>
      <c r="AH30" s="141" t="s">
        <v>14</v>
      </c>
      <c r="AI30" s="137"/>
      <c r="AJ30" s="142" t="s">
        <v>15</v>
      </c>
      <c r="AK30" s="143"/>
      <c r="AL30" s="137"/>
      <c r="AM30" s="144"/>
      <c r="AN30" s="138" t="s">
        <v>16</v>
      </c>
      <c r="AO30" s="137"/>
      <c r="AP30" s="266" t="s">
        <v>17</v>
      </c>
      <c r="AQ30" s="267"/>
      <c r="AR30" s="268"/>
      <c r="AS30" s="137"/>
      <c r="AT30" s="138" t="s">
        <v>18</v>
      </c>
      <c r="AU30" s="138" t="s">
        <v>18</v>
      </c>
      <c r="AV30" s="138" t="s">
        <v>19</v>
      </c>
      <c r="AW30" s="138" t="s">
        <v>19</v>
      </c>
      <c r="AX30" s="137"/>
      <c r="AY30" s="138" t="s">
        <v>18</v>
      </c>
      <c r="AZ30" s="138" t="s">
        <v>11</v>
      </c>
      <c r="BA30" s="145" t="s">
        <v>11</v>
      </c>
    </row>
    <row r="31" spans="2:53" ht="16.5" customHeight="1" thickBot="1">
      <c r="B31" s="146" t="s">
        <v>11</v>
      </c>
      <c r="C31" s="147" t="s">
        <v>11</v>
      </c>
      <c r="D31" s="148" t="s">
        <v>6</v>
      </c>
      <c r="E31" s="149"/>
      <c r="F31" s="150" t="s">
        <v>20</v>
      </c>
      <c r="G31" s="150" t="s">
        <v>21</v>
      </c>
      <c r="H31" s="150" t="s">
        <v>22</v>
      </c>
      <c r="I31" s="150" t="s">
        <v>23</v>
      </c>
      <c r="J31" s="150" t="s">
        <v>24</v>
      </c>
      <c r="K31" s="150" t="s">
        <v>16</v>
      </c>
      <c r="L31" s="147"/>
      <c r="M31" s="151" t="s">
        <v>6</v>
      </c>
      <c r="N31" s="152" t="s">
        <v>25</v>
      </c>
      <c r="O31" s="147"/>
      <c r="P31" s="147" t="s">
        <v>26</v>
      </c>
      <c r="Q31" s="149"/>
      <c r="R31" s="147" t="s">
        <v>27</v>
      </c>
      <c r="S31" s="153" t="s">
        <v>28</v>
      </c>
      <c r="T31" s="147" t="s">
        <v>29</v>
      </c>
      <c r="U31" s="147" t="s">
        <v>30</v>
      </c>
      <c r="V31" s="147" t="s">
        <v>31</v>
      </c>
      <c r="W31" s="147" t="s">
        <v>32</v>
      </c>
      <c r="X31" s="149" t="s">
        <v>11</v>
      </c>
      <c r="Y31" s="269" t="s">
        <v>33</v>
      </c>
      <c r="Z31" s="270"/>
      <c r="AA31" s="270"/>
      <c r="AB31" s="271"/>
      <c r="AC31" s="151" t="s">
        <v>16</v>
      </c>
      <c r="AD31" s="154"/>
      <c r="AE31" s="269" t="s">
        <v>34</v>
      </c>
      <c r="AF31" s="270"/>
      <c r="AG31" s="271"/>
      <c r="AH31" s="155" t="s">
        <v>35</v>
      </c>
      <c r="AI31" s="149"/>
      <c r="AJ31" s="156" t="s">
        <v>36</v>
      </c>
      <c r="AK31" s="157" t="s">
        <v>37</v>
      </c>
      <c r="AL31" s="156" t="s">
        <v>38</v>
      </c>
      <c r="AM31" s="156" t="s">
        <v>39</v>
      </c>
      <c r="AN31" s="147" t="s">
        <v>40</v>
      </c>
      <c r="AO31" s="149"/>
      <c r="AP31" s="158" t="s">
        <v>41</v>
      </c>
      <c r="AQ31" s="149" t="s">
        <v>79</v>
      </c>
      <c r="AR31" s="153"/>
      <c r="AS31" s="149"/>
      <c r="AT31" s="147" t="s">
        <v>10</v>
      </c>
      <c r="AU31" s="147" t="s">
        <v>10</v>
      </c>
      <c r="AV31" s="147" t="s">
        <v>42</v>
      </c>
      <c r="AW31" s="147" t="s">
        <v>43</v>
      </c>
      <c r="AX31" s="149"/>
      <c r="AY31" s="147" t="s">
        <v>10</v>
      </c>
      <c r="AZ31" s="147" t="s">
        <v>42</v>
      </c>
      <c r="BA31" s="148" t="s">
        <v>43</v>
      </c>
    </row>
    <row r="32" spans="2:53" ht="15.75" thickBot="1">
      <c r="B32" s="159"/>
      <c r="C32" s="160"/>
      <c r="D32" s="161" t="s">
        <v>11</v>
      </c>
      <c r="E32" s="162"/>
      <c r="F32" s="163"/>
      <c r="G32" s="163"/>
      <c r="H32" s="163"/>
      <c r="I32" s="163" t="s">
        <v>44</v>
      </c>
      <c r="J32" s="163"/>
      <c r="K32" s="163"/>
      <c r="L32" s="160"/>
      <c r="M32" s="164" t="s">
        <v>45</v>
      </c>
      <c r="N32" s="163" t="s">
        <v>46</v>
      </c>
      <c r="O32" s="160"/>
      <c r="P32" s="160" t="s">
        <v>11</v>
      </c>
      <c r="Q32" s="162"/>
      <c r="R32" s="160"/>
      <c r="S32" s="165"/>
      <c r="T32" s="160"/>
      <c r="U32" s="160"/>
      <c r="V32" s="160" t="s">
        <v>47</v>
      </c>
      <c r="W32" s="160" t="s">
        <v>48</v>
      </c>
      <c r="X32" s="162"/>
      <c r="Y32" s="166" t="s">
        <v>28</v>
      </c>
      <c r="Z32" s="166" t="s">
        <v>29</v>
      </c>
      <c r="AA32" s="167" t="s">
        <v>49</v>
      </c>
      <c r="AB32" s="168" t="s">
        <v>50</v>
      </c>
      <c r="AC32" s="165"/>
      <c r="AD32" s="162"/>
      <c r="AE32" s="169" t="s">
        <v>28</v>
      </c>
      <c r="AF32" s="170" t="s">
        <v>29</v>
      </c>
      <c r="AG32" s="171" t="s">
        <v>50</v>
      </c>
      <c r="AH32" s="172" t="s">
        <v>50</v>
      </c>
      <c r="AI32" s="162"/>
      <c r="AJ32" s="160" t="s">
        <v>51</v>
      </c>
      <c r="AK32" s="173" t="s">
        <v>51</v>
      </c>
      <c r="AL32" s="160" t="s">
        <v>51</v>
      </c>
      <c r="AM32" s="160" t="s">
        <v>51</v>
      </c>
      <c r="AN32" s="160" t="s">
        <v>51</v>
      </c>
      <c r="AO32" s="162"/>
      <c r="AP32" s="174" t="s">
        <v>52</v>
      </c>
      <c r="AQ32" s="175" t="s">
        <v>53</v>
      </c>
      <c r="AR32" s="166" t="s">
        <v>54</v>
      </c>
      <c r="AS32" s="162"/>
      <c r="AT32" s="160" t="s">
        <v>19</v>
      </c>
      <c r="AU32" s="160" t="s">
        <v>19</v>
      </c>
      <c r="AV32" s="160"/>
      <c r="AW32" s="160"/>
      <c r="AX32" s="162"/>
      <c r="AY32" s="176">
        <v>1</v>
      </c>
      <c r="AZ32" s="177">
        <v>0</v>
      </c>
      <c r="BA32" s="161" t="s">
        <v>55</v>
      </c>
    </row>
    <row r="33" spans="6:40">
      <c r="F33">
        <f t="shared" ref="F33:K33" si="0">SUM(F11:F27)</f>
        <v>4.33</v>
      </c>
      <c r="G33">
        <f t="shared" si="0"/>
        <v>0</v>
      </c>
      <c r="H33">
        <f t="shared" si="0"/>
        <v>0</v>
      </c>
      <c r="I33">
        <f t="shared" si="0"/>
        <v>0</v>
      </c>
      <c r="J33">
        <f t="shared" si="0"/>
        <v>0</v>
      </c>
      <c r="K33">
        <f t="shared" si="0"/>
        <v>4.33</v>
      </c>
      <c r="M33">
        <f>SUM(M11:M27)</f>
        <v>4.5</v>
      </c>
      <c r="N33">
        <f>SUM(N11:N27)</f>
        <v>0</v>
      </c>
      <c r="P33">
        <f>SUM(P11:P27)</f>
        <v>89.67</v>
      </c>
      <c r="R33">
        <f t="shared" ref="R33:W33" si="1">SUM(R11:R27)</f>
        <v>0</v>
      </c>
      <c r="S33">
        <f t="shared" si="1"/>
        <v>0</v>
      </c>
      <c r="T33">
        <f t="shared" si="1"/>
        <v>0</v>
      </c>
      <c r="U33">
        <f t="shared" si="1"/>
        <v>24</v>
      </c>
      <c r="V33">
        <f t="shared" si="1"/>
        <v>180</v>
      </c>
      <c r="W33">
        <f t="shared" si="1"/>
        <v>2690.1</v>
      </c>
      <c r="Y33">
        <f>SUM(Y11:Y27)</f>
        <v>1002</v>
      </c>
      <c r="Z33">
        <f>SUM(Z11:Z27)</f>
        <v>1002</v>
      </c>
      <c r="AA33">
        <f>SUM(AA11:AA27)</f>
        <v>0</v>
      </c>
      <c r="AB33">
        <f>SUM(AB11:AB27)</f>
        <v>0</v>
      </c>
      <c r="AC33">
        <f>SUM(AC11:AC27)</f>
        <v>1002</v>
      </c>
      <c r="AE33">
        <f>SUM(AE11:AE27)</f>
        <v>10</v>
      </c>
      <c r="AF33">
        <f>SUM(AF11:AF27)</f>
        <v>0</v>
      </c>
      <c r="AG33">
        <f>SUM(AG11:AG27)</f>
        <v>76</v>
      </c>
      <c r="AH33">
        <f>SUM(AH11:AH27)</f>
        <v>96</v>
      </c>
      <c r="AJ33">
        <f>SUM(AJ11:AJ27)</f>
        <v>4008</v>
      </c>
      <c r="AK33">
        <f>SUM(AK11:AK27)</f>
        <v>992</v>
      </c>
      <c r="AL33">
        <f>SUM(AL11:AL27)</f>
        <v>0</v>
      </c>
      <c r="AM33">
        <f>SUM(AM11:AM27)</f>
        <v>0</v>
      </c>
      <c r="AN33">
        <f>SUM(AN11:AN27)</f>
        <v>992</v>
      </c>
    </row>
  </sheetData>
  <mergeCells count="18">
    <mergeCell ref="AP30:AR30"/>
    <mergeCell ref="Y31:AB31"/>
    <mergeCell ref="AE31:AG31"/>
    <mergeCell ref="F30:K30"/>
    <mergeCell ref="M30:N30"/>
    <mergeCell ref="S30:U30"/>
    <mergeCell ref="Y30:AB30"/>
    <mergeCell ref="AE30:AG30"/>
    <mergeCell ref="I2:AE2"/>
    <mergeCell ref="AY6:BA6"/>
    <mergeCell ref="AP8:AR8"/>
    <mergeCell ref="Y9:AB9"/>
    <mergeCell ref="AE9:AG9"/>
    <mergeCell ref="F8:K8"/>
    <mergeCell ref="M8:N8"/>
    <mergeCell ref="S8:U8"/>
    <mergeCell ref="Y8:AB8"/>
    <mergeCell ref="AE8:AG8"/>
  </mergeCells>
  <conditionalFormatting sqref="AY14:BA15 AY11:BA12">
    <cfRule type="containsText" dxfId="65" priority="15" operator="containsText" text="Si">
      <formula>NOT(ISERROR(SEARCH("Si",AY11)))</formula>
    </cfRule>
    <cfRule type="containsText" dxfId="64" priority="16" operator="containsText" text="No">
      <formula>NOT(ISERROR(SEARCH("No",AY11)))</formula>
    </cfRule>
  </conditionalFormatting>
  <conditionalFormatting sqref="AY17:BA18">
    <cfRule type="containsText" dxfId="63" priority="7" operator="containsText" text="Si">
      <formula>NOT(ISERROR(SEARCH("Si",AY17)))</formula>
    </cfRule>
    <cfRule type="containsText" dxfId="62" priority="8" operator="containsText" text="No">
      <formula>NOT(ISERROR(SEARCH("No",AY17)))</formula>
    </cfRule>
  </conditionalFormatting>
  <conditionalFormatting sqref="AY20:BA21">
    <cfRule type="containsText" dxfId="61" priority="5" operator="containsText" text="Si">
      <formula>NOT(ISERROR(SEARCH("Si",AY20)))</formula>
    </cfRule>
    <cfRule type="containsText" dxfId="60" priority="6" operator="containsText" text="No">
      <formula>NOT(ISERROR(SEARCH("No",AY20)))</formula>
    </cfRule>
  </conditionalFormatting>
  <conditionalFormatting sqref="AY23:BA24">
    <cfRule type="containsText" dxfId="59" priority="3" operator="containsText" text="Si">
      <formula>NOT(ISERROR(SEARCH("Si",AY23)))</formula>
    </cfRule>
    <cfRule type="containsText" dxfId="58" priority="4" operator="containsText" text="No">
      <formula>NOT(ISERROR(SEARCH("No",AY23)))</formula>
    </cfRule>
  </conditionalFormatting>
  <conditionalFormatting sqref="AY26:BA27">
    <cfRule type="containsText" dxfId="57" priority="1" operator="containsText" text="Si">
      <formula>NOT(ISERROR(SEARCH("Si",AY26)))</formula>
    </cfRule>
    <cfRule type="containsText" dxfId="56" priority="2" operator="containsText" text="No">
      <formula>NOT(ISERROR(SEARCH("No",AY26)))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rowBreaks count="1" manualBreakCount="1">
    <brk id="45" max="6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BA41"/>
  <sheetViews>
    <sheetView view="pageBreakPreview" topLeftCell="A17" zoomScale="91" zoomScaleSheetLayoutView="91" workbookViewId="0">
      <selection activeCell="P42" sqref="P42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7.42578125" customWidth="1"/>
    <col min="19" max="19" width="5.42578125" style="1" customWidth="1"/>
    <col min="20" max="20" width="5.42578125" customWidth="1"/>
    <col min="21" max="21" width="6" bestFit="1" customWidth="1"/>
    <col min="22" max="22" width="6.42578125" customWidth="1"/>
    <col min="23" max="23" width="9" customWidth="1"/>
    <col min="24" max="24" width="1.140625" customWidth="1"/>
    <col min="25" max="25" width="3.7109375" bestFit="1" customWidth="1"/>
    <col min="26" max="26" width="5.28515625" customWidth="1"/>
    <col min="27" max="27" width="4.5703125" customWidth="1"/>
    <col min="28" max="28" width="4.7109375" bestFit="1" customWidth="1"/>
    <col min="29" max="29" width="7" customWidth="1"/>
    <col min="30" max="30" width="1.28515625" style="1" customWidth="1"/>
    <col min="31" max="31" width="4.85546875" customWidth="1"/>
    <col min="32" max="32" width="4.28515625" customWidth="1"/>
    <col min="33" max="33" width="5.85546875" bestFit="1" customWidth="1"/>
    <col min="34" max="34" width="5.28515625" bestFit="1" customWidth="1"/>
    <col min="35" max="35" width="1.28515625" customWidth="1"/>
    <col min="36" max="36" width="6" customWidth="1"/>
    <col min="37" max="37" width="7" bestFit="1" customWidth="1"/>
    <col min="38" max="38" width="5.42578125" customWidth="1"/>
    <col min="39" max="39" width="4.85546875" customWidth="1"/>
    <col min="40" max="40" width="7.7109375" bestFit="1" customWidth="1"/>
    <col min="41" max="41" width="1.28515625" customWidth="1"/>
    <col min="42" max="42" width="8.7109375" bestFit="1" customWidth="1"/>
    <col min="43" max="43" width="8.42578125" bestFit="1" customWidth="1"/>
    <col min="44" max="44" width="8" bestFit="1" customWidth="1"/>
    <col min="45" max="45" width="2.140625" customWidth="1"/>
    <col min="46" max="46" width="5.140625" customWidth="1"/>
    <col min="47" max="47" width="4.7109375" customWidth="1"/>
    <col min="48" max="48" width="5.28515625" customWidth="1"/>
    <col min="49" max="49" width="6.42578125" customWidth="1"/>
    <col min="50" max="50" width="1.140625" customWidth="1"/>
    <col min="51" max="51" width="5.5703125" customWidth="1"/>
    <col min="52" max="52" width="5.140625" customWidth="1"/>
    <col min="53" max="53" width="5.28515625" customWidth="1"/>
  </cols>
  <sheetData>
    <row r="1" spans="2:53" ht="11.25" customHeight="1"/>
    <row r="2" spans="2:53" ht="21">
      <c r="I2" s="242" t="s">
        <v>0</v>
      </c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</row>
    <row r="5" spans="2:53" ht="26.25" customHeight="1">
      <c r="B5" s="132" t="s">
        <v>75</v>
      </c>
      <c r="C5" s="132"/>
      <c r="D5" s="132"/>
      <c r="E5" s="133"/>
      <c r="F5" s="132"/>
      <c r="G5" s="133"/>
      <c r="H5" s="133"/>
      <c r="I5" s="132" t="s">
        <v>76</v>
      </c>
    </row>
    <row r="6" spans="2:53" ht="15.75" thickBot="1">
      <c r="AY6" s="243" t="s">
        <v>1</v>
      </c>
      <c r="AZ6" s="244"/>
      <c r="BA6" s="245"/>
    </row>
    <row r="7" spans="2:53" ht="15.75" thickBot="1"/>
    <row r="8" spans="2:53" ht="16.5" customHeight="1">
      <c r="B8" s="2" t="s">
        <v>2</v>
      </c>
      <c r="C8" s="3" t="s">
        <v>3</v>
      </c>
      <c r="D8" s="4" t="s">
        <v>3</v>
      </c>
      <c r="E8" s="5"/>
      <c r="F8" s="255" t="s">
        <v>4</v>
      </c>
      <c r="G8" s="256"/>
      <c r="H8" s="256"/>
      <c r="I8" s="256"/>
      <c r="J8" s="256"/>
      <c r="K8" s="257"/>
      <c r="L8" s="6"/>
      <c r="M8" s="258" t="s">
        <v>5</v>
      </c>
      <c r="N8" s="259"/>
      <c r="O8" s="6"/>
      <c r="P8" s="7" t="s">
        <v>6</v>
      </c>
      <c r="Q8" s="5"/>
      <c r="R8" s="7" t="s">
        <v>7</v>
      </c>
      <c r="S8" s="255" t="s">
        <v>8</v>
      </c>
      <c r="T8" s="256"/>
      <c r="U8" s="257"/>
      <c r="V8" s="7" t="s">
        <v>9</v>
      </c>
      <c r="W8" s="8" t="s">
        <v>10</v>
      </c>
      <c r="X8" s="5" t="s">
        <v>11</v>
      </c>
      <c r="Y8" s="260" t="s">
        <v>12</v>
      </c>
      <c r="Z8" s="261"/>
      <c r="AA8" s="261"/>
      <c r="AB8" s="262"/>
      <c r="AC8" s="9" t="s">
        <v>10</v>
      </c>
      <c r="AD8" s="10"/>
      <c r="AE8" s="263" t="s">
        <v>13</v>
      </c>
      <c r="AF8" s="264"/>
      <c r="AG8" s="265"/>
      <c r="AH8" s="11" t="s">
        <v>14</v>
      </c>
      <c r="AI8" s="5"/>
      <c r="AJ8" s="12" t="s">
        <v>15</v>
      </c>
      <c r="AK8" s="13"/>
      <c r="AL8" s="14"/>
      <c r="AM8" s="15"/>
      <c r="AN8" s="7" t="s">
        <v>16</v>
      </c>
      <c r="AO8" s="5"/>
      <c r="AP8" s="246" t="s">
        <v>17</v>
      </c>
      <c r="AQ8" s="247"/>
      <c r="AR8" s="248"/>
      <c r="AS8" s="5"/>
      <c r="AT8" s="16" t="s">
        <v>18</v>
      </c>
      <c r="AU8" s="8" t="s">
        <v>18</v>
      </c>
      <c r="AV8" s="7" t="s">
        <v>19</v>
      </c>
      <c r="AW8" s="7" t="s">
        <v>19</v>
      </c>
      <c r="AX8" s="5"/>
      <c r="AY8" s="6" t="s">
        <v>18</v>
      </c>
      <c r="AZ8" s="6" t="s">
        <v>11</v>
      </c>
      <c r="BA8" s="17" t="s">
        <v>11</v>
      </c>
    </row>
    <row r="9" spans="2:53" ht="16.5" customHeight="1" thickBot="1">
      <c r="B9" s="18" t="s">
        <v>11</v>
      </c>
      <c r="C9" s="19" t="s">
        <v>11</v>
      </c>
      <c r="D9" s="20" t="s">
        <v>6</v>
      </c>
      <c r="E9" s="21"/>
      <c r="F9" s="22" t="s">
        <v>20</v>
      </c>
      <c r="G9" s="22" t="s">
        <v>21</v>
      </c>
      <c r="H9" s="22" t="s">
        <v>22</v>
      </c>
      <c r="I9" s="22" t="s">
        <v>23</v>
      </c>
      <c r="J9" s="22" t="s">
        <v>24</v>
      </c>
      <c r="K9" s="22" t="s">
        <v>16</v>
      </c>
      <c r="L9" s="23"/>
      <c r="M9" s="24" t="s">
        <v>6</v>
      </c>
      <c r="N9" s="25" t="s">
        <v>25</v>
      </c>
      <c r="O9" s="26"/>
      <c r="P9" s="19" t="s">
        <v>26</v>
      </c>
      <c r="Q9" s="21"/>
      <c r="R9" s="19" t="s">
        <v>27</v>
      </c>
      <c r="S9" s="27" t="s">
        <v>28</v>
      </c>
      <c r="T9" s="19" t="s">
        <v>29</v>
      </c>
      <c r="U9" s="19" t="s">
        <v>30</v>
      </c>
      <c r="V9" s="19" t="s">
        <v>31</v>
      </c>
      <c r="W9" s="28" t="s">
        <v>32</v>
      </c>
      <c r="X9" s="21" t="s">
        <v>11</v>
      </c>
      <c r="Y9" s="249" t="s">
        <v>33</v>
      </c>
      <c r="Z9" s="250"/>
      <c r="AA9" s="250"/>
      <c r="AB9" s="251"/>
      <c r="AC9" s="29" t="s">
        <v>16</v>
      </c>
      <c r="AD9" s="30"/>
      <c r="AE9" s="252" t="s">
        <v>34</v>
      </c>
      <c r="AF9" s="253"/>
      <c r="AG9" s="254"/>
      <c r="AH9" s="31" t="s">
        <v>35</v>
      </c>
      <c r="AI9" s="21"/>
      <c r="AJ9" s="32" t="s">
        <v>36</v>
      </c>
      <c r="AK9" s="33" t="s">
        <v>37</v>
      </c>
      <c r="AL9" s="32" t="s">
        <v>38</v>
      </c>
      <c r="AM9" s="32" t="s">
        <v>39</v>
      </c>
      <c r="AN9" s="19" t="s">
        <v>40</v>
      </c>
      <c r="AO9" s="34"/>
      <c r="AP9" s="35" t="s">
        <v>41</v>
      </c>
      <c r="AQ9" s="36" t="s">
        <v>86</v>
      </c>
      <c r="AR9" s="27"/>
      <c r="AS9" s="21"/>
      <c r="AT9" s="37" t="s">
        <v>10</v>
      </c>
      <c r="AU9" s="28" t="s">
        <v>10</v>
      </c>
      <c r="AV9" s="19" t="s">
        <v>42</v>
      </c>
      <c r="AW9" s="19" t="s">
        <v>43</v>
      </c>
      <c r="AX9" s="21"/>
      <c r="AY9" s="23" t="s">
        <v>10</v>
      </c>
      <c r="AZ9" s="23" t="s">
        <v>42</v>
      </c>
      <c r="BA9" s="38" t="s">
        <v>43</v>
      </c>
    </row>
    <row r="10" spans="2:53" ht="15.75" thickBot="1">
      <c r="B10" s="39"/>
      <c r="C10" s="40"/>
      <c r="D10" s="41" t="s">
        <v>11</v>
      </c>
      <c r="E10" s="42"/>
      <c r="F10" s="43"/>
      <c r="G10" s="43"/>
      <c r="H10" s="43"/>
      <c r="I10" s="43" t="s">
        <v>44</v>
      </c>
      <c r="J10" s="43"/>
      <c r="K10" s="43"/>
      <c r="L10" s="44"/>
      <c r="M10" s="45" t="s">
        <v>45</v>
      </c>
      <c r="N10" s="43" t="s">
        <v>46</v>
      </c>
      <c r="O10" s="44"/>
      <c r="P10" s="40" t="s">
        <v>11</v>
      </c>
      <c r="Q10" s="42"/>
      <c r="R10" s="40"/>
      <c r="S10" s="46"/>
      <c r="T10" s="40"/>
      <c r="U10" s="40"/>
      <c r="V10" s="40" t="s">
        <v>47</v>
      </c>
      <c r="W10" s="47" t="s">
        <v>48</v>
      </c>
      <c r="X10" s="42"/>
      <c r="Y10" s="48" t="s">
        <v>28</v>
      </c>
      <c r="Z10" s="48" t="s">
        <v>29</v>
      </c>
      <c r="AA10" s="49" t="s">
        <v>49</v>
      </c>
      <c r="AB10" s="50" t="s">
        <v>50</v>
      </c>
      <c r="AC10" s="51"/>
      <c r="AD10" s="42"/>
      <c r="AE10" s="52" t="s">
        <v>28</v>
      </c>
      <c r="AF10" s="53" t="s">
        <v>29</v>
      </c>
      <c r="AG10" s="54" t="s">
        <v>50</v>
      </c>
      <c r="AH10" s="55" t="s">
        <v>50</v>
      </c>
      <c r="AI10" s="56"/>
      <c r="AJ10" s="40" t="s">
        <v>51</v>
      </c>
      <c r="AK10" s="57" t="s">
        <v>51</v>
      </c>
      <c r="AL10" s="40" t="s">
        <v>51</v>
      </c>
      <c r="AM10" s="40" t="s">
        <v>51</v>
      </c>
      <c r="AN10" s="40" t="s">
        <v>51</v>
      </c>
      <c r="AO10" s="42"/>
      <c r="AP10" s="58" t="s">
        <v>52</v>
      </c>
      <c r="AQ10" s="59" t="s">
        <v>53</v>
      </c>
      <c r="AR10" s="60" t="s">
        <v>54</v>
      </c>
      <c r="AS10" s="42"/>
      <c r="AT10" s="61" t="s">
        <v>19</v>
      </c>
      <c r="AU10" s="47" t="s">
        <v>19</v>
      </c>
      <c r="AV10" s="40"/>
      <c r="AW10" s="40"/>
      <c r="AX10" s="42"/>
      <c r="AY10" s="62">
        <v>1</v>
      </c>
      <c r="AZ10" s="63">
        <v>0</v>
      </c>
      <c r="BA10" s="64" t="s">
        <v>55</v>
      </c>
    </row>
    <row r="11" spans="2:53" ht="16.5" thickBot="1">
      <c r="B11" s="65">
        <v>41338</v>
      </c>
      <c r="C11" s="66" t="s">
        <v>56</v>
      </c>
      <c r="D11" s="6">
        <v>8</v>
      </c>
      <c r="E11" s="23"/>
      <c r="F11" s="67">
        <v>4</v>
      </c>
      <c r="G11" s="67">
        <v>0</v>
      </c>
      <c r="H11" s="67">
        <v>0</v>
      </c>
      <c r="I11" s="67">
        <v>0</v>
      </c>
      <c r="J11" s="67">
        <v>0</v>
      </c>
      <c r="K11" s="67">
        <f>SUM(F11:J11)</f>
        <v>4</v>
      </c>
      <c r="L11" s="68"/>
      <c r="M11" s="69">
        <v>0</v>
      </c>
      <c r="N11" s="6">
        <v>0</v>
      </c>
      <c r="O11" s="68"/>
      <c r="P11" s="70">
        <f>D11-(M11+N11)</f>
        <v>8</v>
      </c>
      <c r="Q11" s="68"/>
      <c r="R11" s="67" t="s">
        <v>77</v>
      </c>
      <c r="S11" s="71">
        <v>0</v>
      </c>
      <c r="T11" s="71">
        <v>0</v>
      </c>
      <c r="U11" s="71">
        <v>4</v>
      </c>
      <c r="V11" s="72">
        <v>30</v>
      </c>
      <c r="W11" s="7">
        <f>P11*V11</f>
        <v>240</v>
      </c>
      <c r="X11" s="68"/>
      <c r="Y11" s="73">
        <v>77</v>
      </c>
      <c r="Z11" s="74">
        <v>77</v>
      </c>
      <c r="AA11" s="74">
        <v>0</v>
      </c>
      <c r="AB11" s="74">
        <v>0</v>
      </c>
      <c r="AC11" s="75">
        <v>77</v>
      </c>
      <c r="AD11" s="76">
        <v>185</v>
      </c>
      <c r="AE11" s="73">
        <v>0</v>
      </c>
      <c r="AF11" s="74">
        <v>0</v>
      </c>
      <c r="AG11" s="74"/>
      <c r="AH11" s="74">
        <v>1</v>
      </c>
      <c r="AI11" s="21"/>
      <c r="AJ11" s="2">
        <f>AC11*U11</f>
        <v>308</v>
      </c>
      <c r="AK11" s="77">
        <v>3.1059999999999999</v>
      </c>
      <c r="AL11" s="6">
        <v>0.71</v>
      </c>
      <c r="AM11" s="6">
        <v>0</v>
      </c>
      <c r="AN11" s="77">
        <f>AK11+AM11</f>
        <v>3.1059999999999999</v>
      </c>
      <c r="AO11" s="78"/>
      <c r="AP11" s="79">
        <v>849</v>
      </c>
      <c r="AQ11" s="80">
        <f>AJ11+AK11+AL11+AM11</f>
        <v>311.81599999999997</v>
      </c>
      <c r="AR11" s="80">
        <f>AP11-AQ11</f>
        <v>537.18399999999997</v>
      </c>
      <c r="AS11" s="21"/>
      <c r="AT11" s="2">
        <f>(AC11/W11)*100</f>
        <v>32.083333333333336</v>
      </c>
      <c r="AU11" s="6" t="s">
        <v>57</v>
      </c>
      <c r="AV11" s="7">
        <f>(AK11/(AJ11+AK11))*100</f>
        <v>0.99837354470823436</v>
      </c>
      <c r="AW11" s="6">
        <f>(AN11/AJ11)*100</f>
        <v>1.0084415584415585</v>
      </c>
      <c r="AX11" s="68"/>
      <c r="AY11" s="69" t="s">
        <v>58</v>
      </c>
      <c r="AZ11" s="6" t="s">
        <v>58</v>
      </c>
      <c r="BA11" s="6" t="s">
        <v>58</v>
      </c>
    </row>
    <row r="12" spans="2:53" ht="16.5" thickBot="1">
      <c r="B12" s="81" t="s">
        <v>81</v>
      </c>
      <c r="C12" s="44"/>
      <c r="D12" s="44"/>
      <c r="E12" s="23"/>
      <c r="F12" s="82"/>
      <c r="G12" s="82"/>
      <c r="H12" s="82"/>
      <c r="I12" s="82"/>
      <c r="J12" s="82"/>
      <c r="K12" s="82"/>
      <c r="L12" s="68"/>
      <c r="M12" s="83"/>
      <c r="N12" s="84"/>
      <c r="O12" s="68"/>
      <c r="P12" s="85">
        <f>(D11-(K11))-M11-N11</f>
        <v>4</v>
      </c>
      <c r="Q12" s="68"/>
      <c r="R12" s="83"/>
      <c r="S12" s="86"/>
      <c r="T12" s="86"/>
      <c r="U12" s="86"/>
      <c r="V12" s="87"/>
      <c r="W12" s="88">
        <f>P12*V11</f>
        <v>120</v>
      </c>
      <c r="X12" s="89"/>
      <c r="Y12" s="90"/>
      <c r="Z12" s="91"/>
      <c r="AA12" s="91"/>
      <c r="AB12" s="91"/>
      <c r="AC12" s="92"/>
      <c r="AD12" s="93"/>
      <c r="AE12" s="90"/>
      <c r="AF12" s="91"/>
      <c r="AG12" s="91"/>
      <c r="AH12" s="91"/>
      <c r="AI12" s="34"/>
      <c r="AJ12" s="94"/>
      <c r="AK12" s="95"/>
      <c r="AL12" s="87"/>
      <c r="AM12" s="87"/>
      <c r="AN12" s="87"/>
      <c r="AO12" s="89"/>
      <c r="AP12" s="96"/>
      <c r="AQ12" s="95"/>
      <c r="AR12" s="95"/>
      <c r="AS12" s="34"/>
      <c r="AT12" s="97">
        <f>(AC11/W12)*100</f>
        <v>64.166666666666671</v>
      </c>
      <c r="AU12" s="87"/>
      <c r="AV12" s="87"/>
      <c r="AW12" s="87"/>
      <c r="AX12" s="89"/>
      <c r="AY12" s="83"/>
      <c r="AZ12" s="84"/>
      <c r="BA12" s="84"/>
    </row>
    <row r="13" spans="2:53" ht="15.75" thickBot="1"/>
    <row r="14" spans="2:53" ht="16.5" thickBot="1">
      <c r="B14" s="65">
        <v>41339</v>
      </c>
      <c r="C14" s="66" t="s">
        <v>56</v>
      </c>
      <c r="D14" s="6">
        <v>8</v>
      </c>
      <c r="E14" s="23"/>
      <c r="F14" s="67">
        <v>1.5</v>
      </c>
      <c r="G14" s="67">
        <v>1.41</v>
      </c>
      <c r="H14" s="67">
        <v>0</v>
      </c>
      <c r="I14" s="67">
        <v>0</v>
      </c>
      <c r="J14" s="67">
        <v>0</v>
      </c>
      <c r="K14" s="67">
        <f>SUM(F14:J14)</f>
        <v>2.91</v>
      </c>
      <c r="L14" s="68"/>
      <c r="M14" s="69">
        <v>0</v>
      </c>
      <c r="N14" s="6">
        <v>0</v>
      </c>
      <c r="O14" s="68"/>
      <c r="P14" s="70">
        <f>D14-(M14+N14)</f>
        <v>8</v>
      </c>
      <c r="Q14" s="68"/>
      <c r="R14" s="67" t="s">
        <v>77</v>
      </c>
      <c r="S14" s="71">
        <v>0</v>
      </c>
      <c r="T14" s="71">
        <v>0</v>
      </c>
      <c r="U14" s="71">
        <v>4</v>
      </c>
      <c r="V14" s="72">
        <v>30</v>
      </c>
      <c r="W14" s="7">
        <f>P14*V14</f>
        <v>240</v>
      </c>
      <c r="X14" s="68"/>
      <c r="Y14" s="73">
        <v>96</v>
      </c>
      <c r="Z14" s="74">
        <v>96</v>
      </c>
      <c r="AA14" s="74">
        <v>0</v>
      </c>
      <c r="AB14" s="74">
        <v>0</v>
      </c>
      <c r="AC14" s="75">
        <v>96</v>
      </c>
      <c r="AD14" s="76">
        <v>185</v>
      </c>
      <c r="AE14" s="73">
        <v>0</v>
      </c>
      <c r="AF14" s="74">
        <v>0</v>
      </c>
      <c r="AG14" s="74"/>
      <c r="AH14" s="74">
        <v>37</v>
      </c>
      <c r="AI14" s="21"/>
      <c r="AJ14" s="2">
        <f>AC14*U14</f>
        <v>384</v>
      </c>
      <c r="AK14" s="77">
        <v>40.35</v>
      </c>
      <c r="AL14" s="6">
        <v>0.96</v>
      </c>
      <c r="AM14" s="6">
        <v>1.3</v>
      </c>
      <c r="AN14" s="77">
        <f>AK14+AM14</f>
        <v>41.65</v>
      </c>
      <c r="AO14" s="78"/>
      <c r="AP14" s="79">
        <f>AR11</f>
        <v>537.18399999999997</v>
      </c>
      <c r="AQ14" s="80">
        <f>AJ14+AK14+AL14+AM14</f>
        <v>426.61</v>
      </c>
      <c r="AR14" s="80">
        <f>AP14-AQ14</f>
        <v>110.57399999999996</v>
      </c>
      <c r="AS14" s="21"/>
      <c r="AT14" s="2">
        <f>(AC14/W14)*100</f>
        <v>40</v>
      </c>
      <c r="AU14" s="6" t="s">
        <v>57</v>
      </c>
      <c r="AV14" s="7">
        <f>(AK14/(AJ14+AK14))*100</f>
        <v>9.5086603039943451</v>
      </c>
      <c r="AW14" s="6">
        <f>(AN14/AJ14)*100</f>
        <v>10.846354166666666</v>
      </c>
      <c r="AX14" s="68"/>
      <c r="AY14" s="69" t="s">
        <v>58</v>
      </c>
      <c r="AZ14" s="6" t="s">
        <v>58</v>
      </c>
      <c r="BA14" s="6" t="s">
        <v>58</v>
      </c>
    </row>
    <row r="15" spans="2:53" ht="16.5" thickBot="1">
      <c r="B15" s="81" t="s">
        <v>81</v>
      </c>
      <c r="C15" s="44"/>
      <c r="D15" s="44"/>
      <c r="E15" s="23"/>
      <c r="F15" s="82"/>
      <c r="G15" s="82"/>
      <c r="H15" s="82"/>
      <c r="I15" s="82"/>
      <c r="J15" s="82"/>
      <c r="K15" s="82"/>
      <c r="L15" s="68"/>
      <c r="M15" s="83"/>
      <c r="N15" s="84"/>
      <c r="O15" s="68"/>
      <c r="P15" s="85">
        <f>(D14-(K14))-M14-N14</f>
        <v>5.09</v>
      </c>
      <c r="Q15" s="68"/>
      <c r="R15" s="83"/>
      <c r="S15" s="86"/>
      <c r="T15" s="86"/>
      <c r="U15" s="86"/>
      <c r="V15" s="87"/>
      <c r="W15" s="88">
        <f>P15*V14</f>
        <v>152.69999999999999</v>
      </c>
      <c r="X15" s="89"/>
      <c r="Y15" s="90"/>
      <c r="Z15" s="91"/>
      <c r="AA15" s="91"/>
      <c r="AB15" s="91"/>
      <c r="AC15" s="92"/>
      <c r="AD15" s="93"/>
      <c r="AE15" s="90"/>
      <c r="AF15" s="91"/>
      <c r="AG15" s="91"/>
      <c r="AH15" s="91"/>
      <c r="AI15" s="34"/>
      <c r="AJ15" s="94"/>
      <c r="AK15" s="95"/>
      <c r="AL15" s="87"/>
      <c r="AM15" s="87"/>
      <c r="AN15" s="87"/>
      <c r="AO15" s="89"/>
      <c r="AP15" s="96"/>
      <c r="AQ15" s="95"/>
      <c r="AR15" s="95"/>
      <c r="AS15" s="34"/>
      <c r="AT15" s="97">
        <f>(AC14/W15)*100</f>
        <v>62.868369351669948</v>
      </c>
      <c r="AU15" s="87"/>
      <c r="AV15" s="87"/>
      <c r="AW15" s="87"/>
      <c r="AX15" s="89"/>
      <c r="AY15" s="83"/>
      <c r="AZ15" s="84"/>
      <c r="BA15" s="84"/>
    </row>
    <row r="16" spans="2:53" ht="15.75" thickBot="1"/>
    <row r="17" spans="2:53" ht="16.5" thickBot="1">
      <c r="B17" s="65">
        <v>41348</v>
      </c>
      <c r="C17" s="66" t="s">
        <v>56</v>
      </c>
      <c r="D17" s="6">
        <v>8</v>
      </c>
      <c r="E17" s="23"/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f>SUM(F17:J17)</f>
        <v>0</v>
      </c>
      <c r="L17" s="68"/>
      <c r="M17" s="69">
        <v>0</v>
      </c>
      <c r="N17" s="6">
        <v>0</v>
      </c>
      <c r="O17" s="68"/>
      <c r="P17" s="70">
        <f>D17-(M17+N17)</f>
        <v>8</v>
      </c>
      <c r="Q17" s="68"/>
      <c r="R17" s="67" t="s">
        <v>90</v>
      </c>
      <c r="S17" s="71">
        <v>0</v>
      </c>
      <c r="T17" s="71">
        <v>0</v>
      </c>
      <c r="U17" s="71">
        <v>2</v>
      </c>
      <c r="V17" s="72">
        <v>30</v>
      </c>
      <c r="W17" s="7">
        <f>P17*V17</f>
        <v>240</v>
      </c>
      <c r="X17" s="68"/>
      <c r="Y17" s="73">
        <v>75</v>
      </c>
      <c r="Z17" s="74">
        <v>75</v>
      </c>
      <c r="AA17" s="74">
        <v>0</v>
      </c>
      <c r="AB17" s="74">
        <v>0</v>
      </c>
      <c r="AC17" s="75">
        <v>75</v>
      </c>
      <c r="AD17" s="76">
        <v>185</v>
      </c>
      <c r="AE17" s="73">
        <v>0</v>
      </c>
      <c r="AF17" s="74">
        <v>0</v>
      </c>
      <c r="AG17" s="74"/>
      <c r="AH17" s="74">
        <v>37</v>
      </c>
      <c r="AI17" s="21"/>
      <c r="AJ17" s="2">
        <f>AC17*U17</f>
        <v>150</v>
      </c>
      <c r="AK17" s="77">
        <v>40.35</v>
      </c>
      <c r="AL17" s="6">
        <v>0.96</v>
      </c>
      <c r="AM17" s="6">
        <v>1.3</v>
      </c>
      <c r="AN17" s="77">
        <f>AK17+AM17</f>
        <v>41.65</v>
      </c>
      <c r="AO17" s="78"/>
      <c r="AP17" s="79">
        <f>AR14</f>
        <v>110.57399999999996</v>
      </c>
      <c r="AQ17" s="80">
        <f>AJ17+AK17+AL17+AM17</f>
        <v>192.61</v>
      </c>
      <c r="AR17" s="80">
        <f>AP17-AQ17</f>
        <v>-82.036000000000058</v>
      </c>
      <c r="AS17" s="21"/>
      <c r="AT17" s="2">
        <f>(AC17/W17)*100</f>
        <v>31.25</v>
      </c>
      <c r="AU17" s="6" t="s">
        <v>57</v>
      </c>
      <c r="AV17" s="7">
        <f>(AK17/(AJ17+AK17))*100</f>
        <v>21.19779353821907</v>
      </c>
      <c r="AW17" s="6">
        <f>(AN17/AJ17)*100</f>
        <v>27.766666666666666</v>
      </c>
      <c r="AX17" s="68"/>
      <c r="AY17" s="69" t="s">
        <v>58</v>
      </c>
      <c r="AZ17" s="6" t="s">
        <v>58</v>
      </c>
      <c r="BA17" s="6" t="s">
        <v>58</v>
      </c>
    </row>
    <row r="18" spans="2:53" ht="16.5" thickBot="1">
      <c r="B18" s="81" t="s">
        <v>81</v>
      </c>
      <c r="C18" s="44"/>
      <c r="D18" s="44"/>
      <c r="E18" s="23"/>
      <c r="F18" s="82"/>
      <c r="G18" s="82"/>
      <c r="H18" s="82"/>
      <c r="I18" s="82"/>
      <c r="J18" s="82"/>
      <c r="K18" s="82"/>
      <c r="L18" s="68"/>
      <c r="M18" s="83"/>
      <c r="N18" s="84"/>
      <c r="O18" s="68"/>
      <c r="P18" s="85">
        <f>(D17-(K17))-M17-N17</f>
        <v>8</v>
      </c>
      <c r="Q18" s="68"/>
      <c r="R18" s="83"/>
      <c r="S18" s="86"/>
      <c r="T18" s="86"/>
      <c r="U18" s="86"/>
      <c r="V18" s="87"/>
      <c r="W18" s="88">
        <f>P18*V17</f>
        <v>240</v>
      </c>
      <c r="X18" s="89"/>
      <c r="Y18" s="90"/>
      <c r="Z18" s="91"/>
      <c r="AA18" s="91"/>
      <c r="AB18" s="91"/>
      <c r="AC18" s="92"/>
      <c r="AD18" s="93"/>
      <c r="AE18" s="90"/>
      <c r="AF18" s="91"/>
      <c r="AG18" s="91"/>
      <c r="AH18" s="91"/>
      <c r="AI18" s="34"/>
      <c r="AJ18" s="94"/>
      <c r="AK18" s="95"/>
      <c r="AL18" s="87"/>
      <c r="AM18" s="87"/>
      <c r="AN18" s="87"/>
      <c r="AO18" s="89"/>
      <c r="AP18" s="96"/>
      <c r="AQ18" s="95"/>
      <c r="AR18" s="95"/>
      <c r="AS18" s="34"/>
      <c r="AT18" s="97">
        <f>(AC17/W18)*100</f>
        <v>31.25</v>
      </c>
      <c r="AU18" s="87"/>
      <c r="AV18" s="87"/>
      <c r="AW18" s="87"/>
      <c r="AX18" s="89"/>
      <c r="AY18" s="83"/>
      <c r="AZ18" s="84"/>
      <c r="BA18" s="84"/>
    </row>
    <row r="19" spans="2:53" ht="15.75" thickBot="1"/>
    <row r="20" spans="2:53" ht="16.5" thickBot="1">
      <c r="B20" s="65">
        <v>41349</v>
      </c>
      <c r="C20" s="66" t="s">
        <v>56</v>
      </c>
      <c r="D20" s="6">
        <v>8</v>
      </c>
      <c r="E20" s="23"/>
      <c r="F20" s="67">
        <v>0</v>
      </c>
      <c r="G20" s="67">
        <v>0</v>
      </c>
      <c r="H20" s="67">
        <v>0</v>
      </c>
      <c r="I20" s="67">
        <v>0.5</v>
      </c>
      <c r="J20" s="67">
        <v>0</v>
      </c>
      <c r="K20" s="67">
        <f>SUM(F20:J20)</f>
        <v>0.5</v>
      </c>
      <c r="L20" s="68"/>
      <c r="M20" s="69">
        <v>0</v>
      </c>
      <c r="N20" s="6">
        <v>0</v>
      </c>
      <c r="O20" s="68"/>
      <c r="P20" s="70">
        <f>D20-(M20+N20)</f>
        <v>8</v>
      </c>
      <c r="Q20" s="68"/>
      <c r="R20" s="67" t="s">
        <v>90</v>
      </c>
      <c r="S20" s="71">
        <v>0</v>
      </c>
      <c r="T20" s="71">
        <v>0</v>
      </c>
      <c r="U20" s="71">
        <v>2</v>
      </c>
      <c r="V20" s="72">
        <v>30</v>
      </c>
      <c r="W20" s="7">
        <f>P20*V20</f>
        <v>240</v>
      </c>
      <c r="X20" s="68"/>
      <c r="Y20" s="73">
        <v>230</v>
      </c>
      <c r="Z20" s="74">
        <v>230</v>
      </c>
      <c r="AA20" s="74">
        <v>0</v>
      </c>
      <c r="AB20" s="74">
        <v>0</v>
      </c>
      <c r="AC20" s="75">
        <v>230</v>
      </c>
      <c r="AD20" s="76">
        <v>185</v>
      </c>
      <c r="AE20" s="73">
        <v>0</v>
      </c>
      <c r="AF20" s="74">
        <v>0</v>
      </c>
      <c r="AG20" s="74"/>
      <c r="AH20" s="74">
        <v>12</v>
      </c>
      <c r="AI20" s="21"/>
      <c r="AJ20" s="2">
        <f>AC20*U20</f>
        <v>460</v>
      </c>
      <c r="AK20" s="77">
        <v>24</v>
      </c>
      <c r="AL20" s="6">
        <v>2.2999999999999998</v>
      </c>
      <c r="AM20" s="6">
        <v>0</v>
      </c>
      <c r="AN20" s="77">
        <f>AK20+AM20</f>
        <v>24</v>
      </c>
      <c r="AO20" s="78"/>
      <c r="AP20" s="79">
        <f>AR17</f>
        <v>-82.036000000000058</v>
      </c>
      <c r="AQ20" s="80">
        <f>AJ20+AK20+AL20+AM20</f>
        <v>486.3</v>
      </c>
      <c r="AR20" s="80">
        <f>AP20-AQ20</f>
        <v>-568.33600000000001</v>
      </c>
      <c r="AS20" s="21"/>
      <c r="AT20" s="2">
        <f>(AC20/W20)*100</f>
        <v>95.833333333333343</v>
      </c>
      <c r="AU20" s="6" t="s">
        <v>57</v>
      </c>
      <c r="AV20" s="7">
        <f>(AK20/(AJ20+AK20))*100</f>
        <v>4.9586776859504136</v>
      </c>
      <c r="AW20" s="6">
        <f>(AN20/AJ20)*100</f>
        <v>5.2173913043478262</v>
      </c>
      <c r="AX20" s="68"/>
      <c r="AY20" s="69" t="s">
        <v>87</v>
      </c>
      <c r="AZ20" s="6" t="s">
        <v>58</v>
      </c>
      <c r="BA20" s="6" t="s">
        <v>58</v>
      </c>
    </row>
    <row r="21" spans="2:53" ht="16.5" thickBot="1">
      <c r="B21" s="81" t="s">
        <v>83</v>
      </c>
      <c r="C21" s="44"/>
      <c r="D21" s="44"/>
      <c r="E21" s="23"/>
      <c r="F21" s="82"/>
      <c r="G21" s="82"/>
      <c r="H21" s="82"/>
      <c r="I21" s="82"/>
      <c r="J21" s="82"/>
      <c r="K21" s="82"/>
      <c r="L21" s="68"/>
      <c r="M21" s="83"/>
      <c r="N21" s="84"/>
      <c r="O21" s="68"/>
      <c r="P21" s="85">
        <f>(D20-(K20))-M20-N20</f>
        <v>7.5</v>
      </c>
      <c r="Q21" s="68"/>
      <c r="R21" s="83"/>
      <c r="S21" s="86"/>
      <c r="T21" s="86"/>
      <c r="U21" s="86"/>
      <c r="V21" s="87"/>
      <c r="W21" s="88">
        <f>P21*V20</f>
        <v>225</v>
      </c>
      <c r="X21" s="89"/>
      <c r="Y21" s="90"/>
      <c r="Z21" s="91"/>
      <c r="AA21" s="91"/>
      <c r="AB21" s="91"/>
      <c r="AC21" s="92"/>
      <c r="AD21" s="93"/>
      <c r="AE21" s="90"/>
      <c r="AF21" s="91"/>
      <c r="AG21" s="91"/>
      <c r="AH21" s="91"/>
      <c r="AI21" s="34"/>
      <c r="AJ21" s="94"/>
      <c r="AK21" s="95"/>
      <c r="AL21" s="87"/>
      <c r="AM21" s="87"/>
      <c r="AN21" s="87"/>
      <c r="AO21" s="89"/>
      <c r="AP21" s="96"/>
      <c r="AQ21" s="95"/>
      <c r="AR21" s="95"/>
      <c r="AS21" s="34"/>
      <c r="AT21" s="97">
        <f>(AC20/W21)*100</f>
        <v>102.22222222222221</v>
      </c>
      <c r="AU21" s="87"/>
      <c r="AV21" s="87"/>
      <c r="AW21" s="87"/>
      <c r="AX21" s="89"/>
      <c r="AY21" s="83"/>
      <c r="AZ21" s="84"/>
      <c r="BA21" s="84"/>
    </row>
    <row r="22" spans="2:53" ht="15.75" thickBot="1"/>
    <row r="23" spans="2:53" ht="16.5" thickBot="1">
      <c r="B23" s="65">
        <v>41352</v>
      </c>
      <c r="C23" s="66" t="s">
        <v>56</v>
      </c>
      <c r="D23" s="6">
        <v>8</v>
      </c>
      <c r="E23" s="23"/>
      <c r="F23" s="67">
        <v>0</v>
      </c>
      <c r="G23" s="67">
        <v>0</v>
      </c>
      <c r="H23" s="67">
        <v>0</v>
      </c>
      <c r="I23" s="67">
        <v>0</v>
      </c>
      <c r="J23" s="67">
        <v>0</v>
      </c>
      <c r="K23" s="67">
        <f>SUM(F23:J23)</f>
        <v>0</v>
      </c>
      <c r="L23" s="68"/>
      <c r="M23" s="69">
        <v>0</v>
      </c>
      <c r="N23" s="6">
        <v>0</v>
      </c>
      <c r="O23" s="68"/>
      <c r="P23" s="70">
        <f>D23-(M23+N23)</f>
        <v>8</v>
      </c>
      <c r="Q23" s="68"/>
      <c r="R23" s="67" t="s">
        <v>90</v>
      </c>
      <c r="S23" s="71">
        <v>0</v>
      </c>
      <c r="T23" s="71">
        <v>0</v>
      </c>
      <c r="U23" s="71">
        <v>2</v>
      </c>
      <c r="V23" s="72">
        <v>30</v>
      </c>
      <c r="W23" s="7">
        <f>P23*V23</f>
        <v>240</v>
      </c>
      <c r="X23" s="68"/>
      <c r="Y23" s="73">
        <v>217</v>
      </c>
      <c r="Z23" s="74">
        <v>217</v>
      </c>
      <c r="AA23" s="74">
        <v>0</v>
      </c>
      <c r="AB23" s="74">
        <v>0</v>
      </c>
      <c r="AC23" s="75">
        <v>217</v>
      </c>
      <c r="AD23" s="76">
        <v>185</v>
      </c>
      <c r="AE23" s="73">
        <v>7</v>
      </c>
      <c r="AF23" s="74">
        <v>0</v>
      </c>
      <c r="AG23" s="74"/>
      <c r="AH23" s="74">
        <v>7</v>
      </c>
      <c r="AI23" s="21"/>
      <c r="AJ23" s="2">
        <f>AC23*U23</f>
        <v>434</v>
      </c>
      <c r="AK23" s="77">
        <v>14</v>
      </c>
      <c r="AL23" s="6">
        <v>2.17</v>
      </c>
      <c r="AM23" s="6">
        <v>0</v>
      </c>
      <c r="AN23" s="77">
        <f>AK23+AM23</f>
        <v>14</v>
      </c>
      <c r="AO23" s="78"/>
      <c r="AP23" s="79">
        <f>AR20</f>
        <v>-568.33600000000001</v>
      </c>
      <c r="AQ23" s="80">
        <f>AJ23+AK23+AL23+AM23</f>
        <v>450.17</v>
      </c>
      <c r="AR23" s="80">
        <f>AP23-AQ23</f>
        <v>-1018.5060000000001</v>
      </c>
      <c r="AS23" s="21"/>
      <c r="AT23" s="2">
        <f>(AC23/W23)*100</f>
        <v>90.416666666666671</v>
      </c>
      <c r="AU23" s="6" t="s">
        <v>57</v>
      </c>
      <c r="AV23" s="7">
        <f>(AK23/(AJ23+AK23))*100</f>
        <v>3.125</v>
      </c>
      <c r="AW23" s="6">
        <f>(AN23/AJ23)*100</f>
        <v>3.225806451612903</v>
      </c>
      <c r="AX23" s="68"/>
      <c r="AY23" s="69" t="s">
        <v>89</v>
      </c>
      <c r="AZ23" s="6" t="s">
        <v>58</v>
      </c>
      <c r="BA23" s="6" t="s">
        <v>58</v>
      </c>
    </row>
    <row r="24" spans="2:53" ht="16.5" thickBot="1">
      <c r="B24" s="81" t="s">
        <v>88</v>
      </c>
      <c r="C24" s="44"/>
      <c r="D24" s="44"/>
      <c r="E24" s="23"/>
      <c r="F24" s="82"/>
      <c r="G24" s="82"/>
      <c r="H24" s="82"/>
      <c r="I24" s="82"/>
      <c r="J24" s="82"/>
      <c r="K24" s="82"/>
      <c r="L24" s="68"/>
      <c r="M24" s="83"/>
      <c r="N24" s="84"/>
      <c r="O24" s="68"/>
      <c r="P24" s="85">
        <f>(D23-(K23))-M23-N23</f>
        <v>8</v>
      </c>
      <c r="Q24" s="68"/>
      <c r="R24" s="83"/>
      <c r="S24" s="86"/>
      <c r="T24" s="86"/>
      <c r="U24" s="86"/>
      <c r="V24" s="87"/>
      <c r="W24" s="88">
        <f>P24*V23</f>
        <v>240</v>
      </c>
      <c r="X24" s="89"/>
      <c r="Y24" s="90"/>
      <c r="Z24" s="91"/>
      <c r="AA24" s="91"/>
      <c r="AB24" s="91"/>
      <c r="AC24" s="92"/>
      <c r="AD24" s="93"/>
      <c r="AE24" s="90"/>
      <c r="AF24" s="91"/>
      <c r="AG24" s="91"/>
      <c r="AH24" s="91"/>
      <c r="AI24" s="34"/>
      <c r="AJ24" s="94"/>
      <c r="AK24" s="95"/>
      <c r="AL24" s="87"/>
      <c r="AM24" s="87"/>
      <c r="AN24" s="87"/>
      <c r="AO24" s="89"/>
      <c r="AP24" s="96"/>
      <c r="AQ24" s="95"/>
      <c r="AR24" s="95"/>
      <c r="AS24" s="34"/>
      <c r="AT24" s="97">
        <f>(AC23/W24)*100</f>
        <v>90.416666666666671</v>
      </c>
      <c r="AU24" s="87"/>
      <c r="AV24" s="87"/>
      <c r="AW24" s="87"/>
      <c r="AX24" s="89"/>
      <c r="AY24" s="83"/>
      <c r="AZ24" s="84"/>
      <c r="BA24" s="84"/>
    </row>
    <row r="25" spans="2:53" ht="15.75" thickBot="1"/>
    <row r="26" spans="2:53" ht="16.5" thickBot="1">
      <c r="B26" s="65">
        <v>41352</v>
      </c>
      <c r="C26" s="66" t="s">
        <v>84</v>
      </c>
      <c r="D26" s="6">
        <v>7.5</v>
      </c>
      <c r="E26" s="23"/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f>SUM(F26:J26)</f>
        <v>0</v>
      </c>
      <c r="L26" s="68"/>
      <c r="M26" s="69">
        <v>4.5</v>
      </c>
      <c r="N26" s="6">
        <v>0</v>
      </c>
      <c r="O26" s="68"/>
      <c r="P26" s="70">
        <f>D26-(M26+N26)</f>
        <v>3</v>
      </c>
      <c r="Q26" s="68"/>
      <c r="R26" s="67" t="s">
        <v>90</v>
      </c>
      <c r="S26" s="71">
        <v>0</v>
      </c>
      <c r="T26" s="71">
        <v>0</v>
      </c>
      <c r="U26" s="71">
        <v>2</v>
      </c>
      <c r="V26" s="72">
        <v>30</v>
      </c>
      <c r="W26" s="7">
        <f>P26*V26</f>
        <v>90</v>
      </c>
      <c r="X26" s="68"/>
      <c r="Y26" s="73">
        <v>23</v>
      </c>
      <c r="Z26" s="74">
        <v>23</v>
      </c>
      <c r="AA26" s="74">
        <v>0</v>
      </c>
      <c r="AB26" s="74">
        <v>0</v>
      </c>
      <c r="AC26" s="75">
        <v>23</v>
      </c>
      <c r="AD26" s="76">
        <v>185</v>
      </c>
      <c r="AE26" s="73">
        <v>0</v>
      </c>
      <c r="AF26" s="74">
        <v>0</v>
      </c>
      <c r="AG26" s="74"/>
      <c r="AH26" s="74">
        <v>0</v>
      </c>
      <c r="AI26" s="21"/>
      <c r="AJ26" s="2">
        <f>AC26*U26</f>
        <v>46</v>
      </c>
      <c r="AK26" s="77">
        <v>0</v>
      </c>
      <c r="AL26" s="6">
        <v>0.23</v>
      </c>
      <c r="AM26" s="6">
        <v>0</v>
      </c>
      <c r="AN26" s="77">
        <f>AK26+AM26</f>
        <v>0</v>
      </c>
      <c r="AO26" s="78"/>
      <c r="AP26" s="79">
        <f>AR23</f>
        <v>-1018.5060000000001</v>
      </c>
      <c r="AQ26" s="80">
        <f>AJ26+AK26+AL26+AM26</f>
        <v>46.23</v>
      </c>
      <c r="AR26" s="80">
        <f>AP26-AQ26</f>
        <v>-1064.7360000000001</v>
      </c>
      <c r="AS26" s="21"/>
      <c r="AT26" s="2">
        <f>(AC26/W26)*100</f>
        <v>25.555555555555554</v>
      </c>
      <c r="AU26" s="6" t="s">
        <v>57</v>
      </c>
      <c r="AV26" s="7">
        <f>(AK26/(AJ26+AK26))*100</f>
        <v>0</v>
      </c>
      <c r="AW26" s="6">
        <f>(AN26/AJ26)*100</f>
        <v>0</v>
      </c>
      <c r="AX26" s="68"/>
      <c r="AY26" s="69" t="s">
        <v>89</v>
      </c>
      <c r="AZ26" s="6" t="s">
        <v>58</v>
      </c>
      <c r="BA26" s="6" t="s">
        <v>58</v>
      </c>
    </row>
    <row r="27" spans="2:53" ht="16.5" thickBot="1">
      <c r="B27" s="81" t="s">
        <v>91</v>
      </c>
      <c r="C27" s="44"/>
      <c r="D27" s="44"/>
      <c r="E27" s="23"/>
      <c r="F27" s="82"/>
      <c r="G27" s="82"/>
      <c r="H27" s="82"/>
      <c r="I27" s="82"/>
      <c r="J27" s="82"/>
      <c r="K27" s="82"/>
      <c r="L27" s="68"/>
      <c r="M27" s="83"/>
      <c r="N27" s="84"/>
      <c r="O27" s="68"/>
      <c r="P27" s="85">
        <f>(D26-(K26))-M26-N26</f>
        <v>3</v>
      </c>
      <c r="Q27" s="68"/>
      <c r="R27" s="83"/>
      <c r="S27" s="86"/>
      <c r="T27" s="86"/>
      <c r="U27" s="86"/>
      <c r="V27" s="87"/>
      <c r="W27" s="88">
        <f>P27*V26</f>
        <v>90</v>
      </c>
      <c r="X27" s="89"/>
      <c r="Y27" s="90"/>
      <c r="Z27" s="91"/>
      <c r="AA27" s="91"/>
      <c r="AB27" s="91"/>
      <c r="AC27" s="92"/>
      <c r="AD27" s="93"/>
      <c r="AE27" s="90"/>
      <c r="AF27" s="91"/>
      <c r="AG27" s="91"/>
      <c r="AH27" s="91"/>
      <c r="AI27" s="34"/>
      <c r="AJ27" s="94"/>
      <c r="AK27" s="95"/>
      <c r="AL27" s="87"/>
      <c r="AM27" s="87"/>
      <c r="AN27" s="87"/>
      <c r="AO27" s="89"/>
      <c r="AP27" s="96"/>
      <c r="AQ27" s="95"/>
      <c r="AR27" s="95"/>
      <c r="AS27" s="34"/>
      <c r="AT27" s="97">
        <f>(AC26/W27)*100</f>
        <v>25.555555555555554</v>
      </c>
      <c r="AU27" s="87"/>
      <c r="AV27" s="87"/>
      <c r="AW27" s="87"/>
      <c r="AX27" s="89"/>
      <c r="AY27" s="83"/>
      <c r="AZ27" s="84"/>
      <c r="BA27" s="84"/>
    </row>
    <row r="28" spans="2:53" ht="15.75" thickBot="1"/>
    <row r="29" spans="2:53" ht="16.5" thickBot="1">
      <c r="B29" s="65">
        <v>41353</v>
      </c>
      <c r="C29" s="66" t="s">
        <v>56</v>
      </c>
      <c r="D29" s="6">
        <v>4</v>
      </c>
      <c r="E29" s="23"/>
      <c r="F29" s="67">
        <v>0</v>
      </c>
      <c r="G29" s="67">
        <v>1</v>
      </c>
      <c r="H29" s="67">
        <v>0</v>
      </c>
      <c r="I29" s="67">
        <v>0</v>
      </c>
      <c r="J29" s="67">
        <v>0</v>
      </c>
      <c r="K29" s="67">
        <f>SUM(F29:J29)</f>
        <v>1</v>
      </c>
      <c r="L29" s="68"/>
      <c r="M29" s="69">
        <v>0</v>
      </c>
      <c r="N29" s="6">
        <v>0</v>
      </c>
      <c r="O29" s="68"/>
      <c r="P29" s="70">
        <f>D29-(M29+N29)</f>
        <v>4</v>
      </c>
      <c r="Q29" s="68"/>
      <c r="R29" s="67" t="s">
        <v>90</v>
      </c>
      <c r="S29" s="71">
        <v>0</v>
      </c>
      <c r="T29" s="71">
        <v>0</v>
      </c>
      <c r="U29" s="71">
        <v>2</v>
      </c>
      <c r="V29" s="72">
        <v>30</v>
      </c>
      <c r="W29" s="7">
        <f>P29*V29</f>
        <v>120</v>
      </c>
      <c r="X29" s="68"/>
      <c r="Y29" s="73">
        <v>41</v>
      </c>
      <c r="Z29" s="74">
        <v>41</v>
      </c>
      <c r="AA29" s="74">
        <v>0</v>
      </c>
      <c r="AB29" s="74">
        <v>0</v>
      </c>
      <c r="AC29" s="75">
        <v>41</v>
      </c>
      <c r="AD29" s="76">
        <v>185</v>
      </c>
      <c r="AE29" s="73">
        <v>5</v>
      </c>
      <c r="AF29" s="74">
        <v>0</v>
      </c>
      <c r="AG29" s="74"/>
      <c r="AH29" s="74">
        <v>5</v>
      </c>
      <c r="AI29" s="21"/>
      <c r="AJ29" s="2">
        <f>AC29*U29</f>
        <v>82</v>
      </c>
      <c r="AK29" s="77">
        <v>10</v>
      </c>
      <c r="AL29" s="6">
        <v>1</v>
      </c>
      <c r="AM29" s="6">
        <v>0</v>
      </c>
      <c r="AN29" s="77">
        <f>AK29+AM29</f>
        <v>10</v>
      </c>
      <c r="AO29" s="78"/>
      <c r="AP29" s="79">
        <f>AR26</f>
        <v>-1064.7360000000001</v>
      </c>
      <c r="AQ29" s="80">
        <f>AJ29+AK29+AL29+AM29</f>
        <v>93</v>
      </c>
      <c r="AR29" s="80">
        <f>AP29-AQ29</f>
        <v>-1157.7360000000001</v>
      </c>
      <c r="AS29" s="21"/>
      <c r="AT29" s="2">
        <f>(AC29/W29)*100</f>
        <v>34.166666666666664</v>
      </c>
      <c r="AU29" s="6" t="s">
        <v>57</v>
      </c>
      <c r="AV29" s="7">
        <f>(AK29/(AJ29+AK29))*100</f>
        <v>10.869565217391305</v>
      </c>
      <c r="AW29" s="6">
        <f>(AN29/AJ29)*100</f>
        <v>12.195121951219512</v>
      </c>
      <c r="AX29" s="68"/>
      <c r="AY29" s="69" t="s">
        <v>89</v>
      </c>
      <c r="AZ29" s="6" t="s">
        <v>58</v>
      </c>
      <c r="BA29" s="6" t="s">
        <v>58</v>
      </c>
    </row>
    <row r="30" spans="2:53" ht="16.5" thickBot="1">
      <c r="B30" s="81" t="s">
        <v>92</v>
      </c>
      <c r="C30" s="44"/>
      <c r="D30" s="44"/>
      <c r="E30" s="23"/>
      <c r="F30" s="82"/>
      <c r="G30" s="82"/>
      <c r="H30" s="82"/>
      <c r="I30" s="82"/>
      <c r="J30" s="82"/>
      <c r="K30" s="82"/>
      <c r="L30" s="68"/>
      <c r="M30" s="83"/>
      <c r="N30" s="84"/>
      <c r="O30" s="68"/>
      <c r="P30" s="85">
        <f>(D29-(K29))-M29-N29</f>
        <v>3</v>
      </c>
      <c r="Q30" s="68"/>
      <c r="R30" s="83"/>
      <c r="S30" s="86"/>
      <c r="T30" s="86"/>
      <c r="U30" s="86"/>
      <c r="V30" s="87"/>
      <c r="W30" s="88">
        <f>P30*V29</f>
        <v>90</v>
      </c>
      <c r="X30" s="89"/>
      <c r="Y30" s="90"/>
      <c r="Z30" s="91"/>
      <c r="AA30" s="91"/>
      <c r="AB30" s="91"/>
      <c r="AC30" s="92"/>
      <c r="AD30" s="93"/>
      <c r="AE30" s="90"/>
      <c r="AF30" s="91"/>
      <c r="AG30" s="91"/>
      <c r="AH30" s="91"/>
      <c r="AI30" s="34"/>
      <c r="AJ30" s="94"/>
      <c r="AK30" s="95"/>
      <c r="AL30" s="87"/>
      <c r="AM30" s="87"/>
      <c r="AN30" s="87"/>
      <c r="AO30" s="89"/>
      <c r="AP30" s="96"/>
      <c r="AQ30" s="95"/>
      <c r="AR30" s="95"/>
      <c r="AS30" s="34"/>
      <c r="AT30" s="97">
        <f>(AC29/W30)*100</f>
        <v>45.555555555555557</v>
      </c>
      <c r="AU30" s="87"/>
      <c r="AV30" s="87"/>
      <c r="AW30" s="87"/>
      <c r="AX30" s="89"/>
      <c r="AY30" s="83"/>
      <c r="AZ30" s="84"/>
      <c r="BA30" s="84"/>
    </row>
    <row r="31" spans="2:53" ht="15.75" thickBot="1"/>
    <row r="32" spans="2:53" ht="16.5" thickBot="1">
      <c r="B32" s="65">
        <v>41354</v>
      </c>
      <c r="C32" s="66" t="s">
        <v>56</v>
      </c>
      <c r="D32" s="6">
        <v>4</v>
      </c>
      <c r="E32" s="23"/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f>SUM(F32:J32)</f>
        <v>0</v>
      </c>
      <c r="L32" s="68"/>
      <c r="M32" s="69">
        <v>0</v>
      </c>
      <c r="N32" s="6">
        <v>0</v>
      </c>
      <c r="O32" s="68"/>
      <c r="P32" s="70">
        <f>D32-(M32+N32)</f>
        <v>4</v>
      </c>
      <c r="Q32" s="68"/>
      <c r="R32" s="67" t="s">
        <v>90</v>
      </c>
      <c r="S32" s="71">
        <v>0</v>
      </c>
      <c r="T32" s="71">
        <v>0</v>
      </c>
      <c r="U32" s="71">
        <v>2</v>
      </c>
      <c r="V32" s="72">
        <v>30</v>
      </c>
      <c r="W32" s="7">
        <f>P32*V32</f>
        <v>120</v>
      </c>
      <c r="X32" s="68"/>
      <c r="Y32" s="73">
        <v>70</v>
      </c>
      <c r="Z32" s="74">
        <v>70</v>
      </c>
      <c r="AA32" s="74">
        <v>0</v>
      </c>
      <c r="AB32" s="74">
        <v>0</v>
      </c>
      <c r="AC32" s="75">
        <v>70</v>
      </c>
      <c r="AD32" s="76">
        <v>185</v>
      </c>
      <c r="AE32" s="73">
        <v>4</v>
      </c>
      <c r="AF32" s="74">
        <v>0</v>
      </c>
      <c r="AG32" s="74"/>
      <c r="AH32" s="74">
        <v>4</v>
      </c>
      <c r="AI32" s="21"/>
      <c r="AJ32" s="2">
        <f>AC32*U32</f>
        <v>140</v>
      </c>
      <c r="AK32" s="77">
        <v>8</v>
      </c>
      <c r="AL32" s="6">
        <v>1.5</v>
      </c>
      <c r="AM32" s="6">
        <v>0</v>
      </c>
      <c r="AN32" s="77">
        <f>AK32+AM32</f>
        <v>8</v>
      </c>
      <c r="AO32" s="78"/>
      <c r="AP32" s="79">
        <f>AR29</f>
        <v>-1157.7360000000001</v>
      </c>
      <c r="AQ32" s="80">
        <f>AJ32+AK32+AL32+AM32</f>
        <v>149.5</v>
      </c>
      <c r="AR32" s="80">
        <f>AP32-AQ32</f>
        <v>-1307.2360000000001</v>
      </c>
      <c r="AS32" s="21"/>
      <c r="AT32" s="2">
        <f>(AC32/W32)*100</f>
        <v>58.333333333333336</v>
      </c>
      <c r="AU32" s="6" t="s">
        <v>57</v>
      </c>
      <c r="AV32" s="7">
        <f>(AK32/(AJ32+AK32))*100</f>
        <v>5.4054054054054053</v>
      </c>
      <c r="AW32" s="6">
        <f>(AN32/AJ32)*100</f>
        <v>5.7142857142857144</v>
      </c>
      <c r="AX32" s="68"/>
      <c r="AY32" s="69" t="s">
        <v>89</v>
      </c>
      <c r="AZ32" s="6" t="s">
        <v>58</v>
      </c>
      <c r="BA32" s="6" t="s">
        <v>58</v>
      </c>
    </row>
    <row r="33" spans="2:53" ht="16.5" thickBot="1">
      <c r="B33" s="81" t="s">
        <v>91</v>
      </c>
      <c r="C33" s="44"/>
      <c r="D33" s="44"/>
      <c r="E33" s="23"/>
      <c r="F33" s="82"/>
      <c r="G33" s="82"/>
      <c r="H33" s="82"/>
      <c r="I33" s="82"/>
      <c r="J33" s="82"/>
      <c r="K33" s="82"/>
      <c r="L33" s="68"/>
      <c r="M33" s="83"/>
      <c r="N33" s="84"/>
      <c r="O33" s="68"/>
      <c r="P33" s="85">
        <f>(D32-(K32))-M32-N32</f>
        <v>4</v>
      </c>
      <c r="Q33" s="68"/>
      <c r="R33" s="83"/>
      <c r="S33" s="86"/>
      <c r="T33" s="86"/>
      <c r="U33" s="86"/>
      <c r="V33" s="87"/>
      <c r="W33" s="88">
        <f>P33*V32</f>
        <v>120</v>
      </c>
      <c r="X33" s="89"/>
      <c r="Y33" s="90"/>
      <c r="Z33" s="91"/>
      <c r="AA33" s="91"/>
      <c r="AB33" s="91"/>
      <c r="AC33" s="92"/>
      <c r="AD33" s="93"/>
      <c r="AE33" s="90"/>
      <c r="AF33" s="91"/>
      <c r="AG33" s="91"/>
      <c r="AH33" s="91"/>
      <c r="AI33" s="34"/>
      <c r="AJ33" s="94"/>
      <c r="AK33" s="95"/>
      <c r="AL33" s="87"/>
      <c r="AM33" s="87"/>
      <c r="AN33" s="87"/>
      <c r="AO33" s="89"/>
      <c r="AP33" s="96"/>
      <c r="AQ33" s="95"/>
      <c r="AR33" s="95"/>
      <c r="AS33" s="34"/>
      <c r="AT33" s="97">
        <f>(AC32/W33)*100</f>
        <v>58.333333333333336</v>
      </c>
      <c r="AU33" s="87"/>
      <c r="AV33" s="87"/>
      <c r="AW33" s="87"/>
      <c r="AX33" s="89"/>
      <c r="AY33" s="83"/>
      <c r="AZ33" s="84"/>
      <c r="BA33" s="84"/>
    </row>
    <row r="34" spans="2:53" ht="15.75" thickBot="1"/>
    <row r="35" spans="2:53" ht="16.5" thickBot="1">
      <c r="B35" s="65">
        <v>41355</v>
      </c>
      <c r="C35" s="66" t="s">
        <v>56</v>
      </c>
      <c r="D35" s="6">
        <v>8</v>
      </c>
      <c r="E35" s="23"/>
      <c r="F35" s="67">
        <v>2</v>
      </c>
      <c r="G35" s="67">
        <v>0</v>
      </c>
      <c r="H35" s="67">
        <v>0</v>
      </c>
      <c r="I35" s="67">
        <v>0</v>
      </c>
      <c r="J35" s="67">
        <v>0</v>
      </c>
      <c r="K35" s="67">
        <f>SUM(F35:J35)</f>
        <v>2</v>
      </c>
      <c r="L35" s="68"/>
      <c r="M35" s="69">
        <v>0</v>
      </c>
      <c r="N35" s="6">
        <v>0</v>
      </c>
      <c r="O35" s="68"/>
      <c r="P35" s="70">
        <f>D35-(M35+N35)</f>
        <v>8</v>
      </c>
      <c r="Q35" s="68"/>
      <c r="R35" s="67" t="s">
        <v>90</v>
      </c>
      <c r="S35" s="71">
        <v>0</v>
      </c>
      <c r="T35" s="71">
        <v>0</v>
      </c>
      <c r="U35" s="71">
        <v>2</v>
      </c>
      <c r="V35" s="72">
        <v>30</v>
      </c>
      <c r="W35" s="7">
        <f>P35*V35</f>
        <v>240</v>
      </c>
      <c r="X35" s="68"/>
      <c r="Y35" s="73">
        <v>71</v>
      </c>
      <c r="Z35" s="74">
        <v>71</v>
      </c>
      <c r="AA35" s="74">
        <v>0</v>
      </c>
      <c r="AB35" s="74">
        <v>0</v>
      </c>
      <c r="AC35" s="75">
        <v>71</v>
      </c>
      <c r="AD35" s="76">
        <v>185</v>
      </c>
      <c r="AE35" s="73">
        <v>0</v>
      </c>
      <c r="AF35" s="74">
        <v>0</v>
      </c>
      <c r="AG35" s="74"/>
      <c r="AH35" s="74">
        <v>0</v>
      </c>
      <c r="AI35" s="21"/>
      <c r="AJ35" s="2">
        <f>AC35*U35</f>
        <v>142</v>
      </c>
      <c r="AK35" s="77">
        <v>0</v>
      </c>
      <c r="AL35" s="6">
        <v>0</v>
      </c>
      <c r="AM35" s="6">
        <v>0</v>
      </c>
      <c r="AN35" s="77">
        <f>AK35+AM35</f>
        <v>0</v>
      </c>
      <c r="AO35" s="78"/>
      <c r="AP35" s="79">
        <f>AR32</f>
        <v>-1307.2360000000001</v>
      </c>
      <c r="AQ35" s="80">
        <f>AJ35+AK35+AL35+AM35</f>
        <v>142</v>
      </c>
      <c r="AR35" s="80">
        <f>AP35-AQ35</f>
        <v>-1449.2360000000001</v>
      </c>
      <c r="AS35" s="21"/>
      <c r="AT35" s="2">
        <f>(AC35/W35)*100</f>
        <v>29.583333333333332</v>
      </c>
      <c r="AU35" s="6" t="s">
        <v>57</v>
      </c>
      <c r="AV35" s="7">
        <f>(AK35/(AJ35+AK35))*100</f>
        <v>0</v>
      </c>
      <c r="AW35" s="6">
        <f>(AN35/AJ35)*100</f>
        <v>0</v>
      </c>
      <c r="AX35" s="68"/>
      <c r="AY35" s="69" t="s">
        <v>89</v>
      </c>
      <c r="AZ35" s="6" t="s">
        <v>58</v>
      </c>
      <c r="BA35" s="6" t="s">
        <v>58</v>
      </c>
    </row>
    <row r="36" spans="2:53" ht="16.5" thickBot="1">
      <c r="B36" s="81" t="s">
        <v>88</v>
      </c>
      <c r="C36" s="44"/>
      <c r="D36" s="44"/>
      <c r="E36" s="23"/>
      <c r="F36" s="82"/>
      <c r="G36" s="82"/>
      <c r="H36" s="82"/>
      <c r="I36" s="82"/>
      <c r="J36" s="82"/>
      <c r="K36" s="82"/>
      <c r="L36" s="68"/>
      <c r="M36" s="83"/>
      <c r="N36" s="84"/>
      <c r="O36" s="68"/>
      <c r="P36" s="85">
        <f>(D35-(K35))-M35-N35</f>
        <v>6</v>
      </c>
      <c r="Q36" s="68"/>
      <c r="R36" s="83"/>
      <c r="S36" s="86"/>
      <c r="T36" s="86"/>
      <c r="U36" s="86"/>
      <c r="V36" s="87"/>
      <c r="W36" s="88">
        <f>P36*V35</f>
        <v>180</v>
      </c>
      <c r="X36" s="89"/>
      <c r="Y36" s="90"/>
      <c r="Z36" s="91"/>
      <c r="AA36" s="91"/>
      <c r="AB36" s="91"/>
      <c r="AC36" s="92"/>
      <c r="AD36" s="93"/>
      <c r="AE36" s="90"/>
      <c r="AF36" s="91"/>
      <c r="AG36" s="91"/>
      <c r="AH36" s="91"/>
      <c r="AI36" s="34"/>
      <c r="AJ36" s="94" t="s">
        <v>93</v>
      </c>
      <c r="AK36" s="95"/>
      <c r="AL36" s="87"/>
      <c r="AM36" s="87"/>
      <c r="AN36" s="87"/>
      <c r="AO36" s="89"/>
      <c r="AP36" s="96"/>
      <c r="AQ36" s="95"/>
      <c r="AR36" s="95"/>
      <c r="AS36" s="34"/>
      <c r="AT36" s="97">
        <f>(AC35/W36)*100</f>
        <v>39.444444444444443</v>
      </c>
      <c r="AU36" s="87"/>
      <c r="AV36" s="87"/>
      <c r="AW36" s="87"/>
      <c r="AX36" s="89"/>
      <c r="AY36" s="83"/>
      <c r="AZ36" s="84"/>
      <c r="BA36" s="84"/>
    </row>
    <row r="37" spans="2:53" ht="15.75" thickBot="1"/>
    <row r="38" spans="2:53" s="182" customFormat="1" ht="16.5" customHeight="1">
      <c r="B38" s="134" t="s">
        <v>2</v>
      </c>
      <c r="C38" s="135" t="s">
        <v>3</v>
      </c>
      <c r="D38" s="136" t="s">
        <v>3</v>
      </c>
      <c r="E38" s="137"/>
      <c r="F38" s="272" t="s">
        <v>4</v>
      </c>
      <c r="G38" s="273"/>
      <c r="H38" s="273"/>
      <c r="I38" s="273"/>
      <c r="J38" s="273"/>
      <c r="K38" s="274"/>
      <c r="L38" s="138"/>
      <c r="M38" s="275" t="s">
        <v>5</v>
      </c>
      <c r="N38" s="276"/>
      <c r="O38" s="138"/>
      <c r="P38" s="138" t="s">
        <v>6</v>
      </c>
      <c r="Q38" s="137"/>
      <c r="R38" s="138" t="s">
        <v>7</v>
      </c>
      <c r="S38" s="272" t="s">
        <v>8</v>
      </c>
      <c r="T38" s="273"/>
      <c r="U38" s="274"/>
      <c r="V38" s="138" t="s">
        <v>9</v>
      </c>
      <c r="W38" s="138" t="s">
        <v>10</v>
      </c>
      <c r="X38" s="137" t="s">
        <v>11</v>
      </c>
      <c r="Y38" s="277" t="s">
        <v>12</v>
      </c>
      <c r="Z38" s="278"/>
      <c r="AA38" s="278"/>
      <c r="AB38" s="279"/>
      <c r="AC38" s="139" t="s">
        <v>10</v>
      </c>
      <c r="AD38" s="180"/>
      <c r="AE38" s="277" t="s">
        <v>13</v>
      </c>
      <c r="AF38" s="278"/>
      <c r="AG38" s="279"/>
      <c r="AH38" s="141" t="s">
        <v>14</v>
      </c>
      <c r="AI38" s="137"/>
      <c r="AJ38" s="142" t="s">
        <v>15</v>
      </c>
      <c r="AK38" s="143"/>
      <c r="AL38" s="137"/>
      <c r="AM38" s="144"/>
      <c r="AN38" s="138" t="s">
        <v>16</v>
      </c>
      <c r="AO38" s="137"/>
      <c r="AP38" s="266" t="s">
        <v>17</v>
      </c>
      <c r="AQ38" s="267"/>
      <c r="AR38" s="268"/>
      <c r="AS38" s="137"/>
      <c r="AT38" s="138" t="s">
        <v>18</v>
      </c>
      <c r="AU38" s="138" t="s">
        <v>18</v>
      </c>
      <c r="AV38" s="138" t="s">
        <v>19</v>
      </c>
      <c r="AW38" s="138" t="s">
        <v>19</v>
      </c>
      <c r="AX38" s="137"/>
      <c r="AY38" s="138" t="s">
        <v>18</v>
      </c>
      <c r="AZ38" s="138" t="s">
        <v>11</v>
      </c>
      <c r="BA38" s="145" t="s">
        <v>11</v>
      </c>
    </row>
    <row r="39" spans="2:53" s="182" customFormat="1" ht="16.5" customHeight="1" thickBot="1">
      <c r="B39" s="146" t="s">
        <v>11</v>
      </c>
      <c r="C39" s="147" t="s">
        <v>11</v>
      </c>
      <c r="D39" s="148" t="s">
        <v>6</v>
      </c>
      <c r="E39" s="149"/>
      <c r="F39" s="150" t="s">
        <v>20</v>
      </c>
      <c r="G39" s="150" t="s">
        <v>21</v>
      </c>
      <c r="H39" s="150" t="s">
        <v>22</v>
      </c>
      <c r="I39" s="150" t="s">
        <v>23</v>
      </c>
      <c r="J39" s="150" t="s">
        <v>24</v>
      </c>
      <c r="K39" s="150" t="s">
        <v>16</v>
      </c>
      <c r="L39" s="147"/>
      <c r="M39" s="151" t="s">
        <v>6</v>
      </c>
      <c r="N39" s="152" t="s">
        <v>25</v>
      </c>
      <c r="O39" s="147"/>
      <c r="P39" s="147" t="s">
        <v>26</v>
      </c>
      <c r="Q39" s="149"/>
      <c r="R39" s="147" t="s">
        <v>27</v>
      </c>
      <c r="S39" s="153" t="s">
        <v>28</v>
      </c>
      <c r="T39" s="147" t="s">
        <v>29</v>
      </c>
      <c r="U39" s="147" t="s">
        <v>30</v>
      </c>
      <c r="V39" s="147" t="s">
        <v>31</v>
      </c>
      <c r="W39" s="147" t="s">
        <v>32</v>
      </c>
      <c r="X39" s="149" t="s">
        <v>11</v>
      </c>
      <c r="Y39" s="269" t="s">
        <v>33</v>
      </c>
      <c r="Z39" s="270"/>
      <c r="AA39" s="270"/>
      <c r="AB39" s="271"/>
      <c r="AC39" s="151" t="s">
        <v>16</v>
      </c>
      <c r="AD39" s="179"/>
      <c r="AE39" s="269" t="s">
        <v>34</v>
      </c>
      <c r="AF39" s="270"/>
      <c r="AG39" s="271"/>
      <c r="AH39" s="155" t="s">
        <v>35</v>
      </c>
      <c r="AI39" s="149"/>
      <c r="AJ39" s="156" t="s">
        <v>36</v>
      </c>
      <c r="AK39" s="157" t="s">
        <v>37</v>
      </c>
      <c r="AL39" s="156" t="s">
        <v>38</v>
      </c>
      <c r="AM39" s="156" t="s">
        <v>39</v>
      </c>
      <c r="AN39" s="147" t="s">
        <v>40</v>
      </c>
      <c r="AO39" s="149"/>
      <c r="AP39" s="158" t="s">
        <v>41</v>
      </c>
      <c r="AQ39" s="149" t="s">
        <v>86</v>
      </c>
      <c r="AR39" s="153"/>
      <c r="AS39" s="149"/>
      <c r="AT39" s="147" t="s">
        <v>10</v>
      </c>
      <c r="AU39" s="147" t="s">
        <v>10</v>
      </c>
      <c r="AV39" s="147" t="s">
        <v>42</v>
      </c>
      <c r="AW39" s="147" t="s">
        <v>43</v>
      </c>
      <c r="AX39" s="149"/>
      <c r="AY39" s="147" t="s">
        <v>10</v>
      </c>
      <c r="AZ39" s="147" t="s">
        <v>42</v>
      </c>
      <c r="BA39" s="148" t="s">
        <v>43</v>
      </c>
    </row>
    <row r="40" spans="2:53" s="182" customFormat="1" ht="15.75" thickBot="1">
      <c r="B40" s="159"/>
      <c r="C40" s="160"/>
      <c r="D40" s="161" t="s">
        <v>11</v>
      </c>
      <c r="E40" s="162"/>
      <c r="F40" s="163"/>
      <c r="G40" s="163"/>
      <c r="H40" s="163"/>
      <c r="I40" s="163" t="s">
        <v>44</v>
      </c>
      <c r="J40" s="163"/>
      <c r="K40" s="163"/>
      <c r="L40" s="160"/>
      <c r="M40" s="164" t="s">
        <v>45</v>
      </c>
      <c r="N40" s="163" t="s">
        <v>46</v>
      </c>
      <c r="O40" s="160"/>
      <c r="P40" s="160" t="s">
        <v>11</v>
      </c>
      <c r="Q40" s="162"/>
      <c r="R40" s="160"/>
      <c r="S40" s="165"/>
      <c r="T40" s="160"/>
      <c r="U40" s="160"/>
      <c r="V40" s="160" t="s">
        <v>47</v>
      </c>
      <c r="W40" s="160" t="s">
        <v>48</v>
      </c>
      <c r="X40" s="162"/>
      <c r="Y40" s="166" t="s">
        <v>28</v>
      </c>
      <c r="Z40" s="166" t="s">
        <v>29</v>
      </c>
      <c r="AA40" s="167" t="s">
        <v>49</v>
      </c>
      <c r="AB40" s="168" t="s">
        <v>50</v>
      </c>
      <c r="AC40" s="165"/>
      <c r="AD40" s="162"/>
      <c r="AE40" s="169" t="s">
        <v>28</v>
      </c>
      <c r="AF40" s="170" t="s">
        <v>29</v>
      </c>
      <c r="AG40" s="171" t="s">
        <v>50</v>
      </c>
      <c r="AH40" s="172" t="s">
        <v>50</v>
      </c>
      <c r="AI40" s="162"/>
      <c r="AJ40" s="160" t="s">
        <v>51</v>
      </c>
      <c r="AK40" s="173" t="s">
        <v>51</v>
      </c>
      <c r="AL40" s="160" t="s">
        <v>51</v>
      </c>
      <c r="AM40" s="160" t="s">
        <v>51</v>
      </c>
      <c r="AN40" s="160" t="s">
        <v>51</v>
      </c>
      <c r="AO40" s="162"/>
      <c r="AP40" s="174" t="s">
        <v>52</v>
      </c>
      <c r="AQ40" s="175" t="s">
        <v>53</v>
      </c>
      <c r="AR40" s="166" t="s">
        <v>54</v>
      </c>
      <c r="AS40" s="162"/>
      <c r="AT40" s="160" t="s">
        <v>19</v>
      </c>
      <c r="AU40" s="160" t="s">
        <v>19</v>
      </c>
      <c r="AV40" s="160"/>
      <c r="AW40" s="160"/>
      <c r="AX40" s="162"/>
      <c r="AY40" s="176">
        <v>1</v>
      </c>
      <c r="AZ40" s="177">
        <v>0</v>
      </c>
      <c r="BA40" s="161" t="s">
        <v>55</v>
      </c>
    </row>
    <row r="41" spans="2:53">
      <c r="F41">
        <f t="shared" ref="F41:K41" si="0">SUM(F11:F36)</f>
        <v>7.5</v>
      </c>
      <c r="G41">
        <f t="shared" si="0"/>
        <v>2.41</v>
      </c>
      <c r="H41">
        <f t="shared" si="0"/>
        <v>0</v>
      </c>
      <c r="I41">
        <f t="shared" si="0"/>
        <v>0.5</v>
      </c>
      <c r="J41">
        <f t="shared" si="0"/>
        <v>0</v>
      </c>
      <c r="K41">
        <f t="shared" si="0"/>
        <v>10.41</v>
      </c>
      <c r="M41">
        <f>SUM(M11:M36)</f>
        <v>4.5</v>
      </c>
      <c r="N41">
        <f>SUM(N11:N36)</f>
        <v>0</v>
      </c>
      <c r="P41">
        <f>SUM(P11:P36)</f>
        <v>107.59</v>
      </c>
      <c r="AC41">
        <f>SUM(AC11:AC36)</f>
        <v>900</v>
      </c>
      <c r="AE41">
        <f>SUM(AE11:AE36)</f>
        <v>16</v>
      </c>
      <c r="AF41">
        <f>SUM(AF11:AF36)</f>
        <v>0</v>
      </c>
      <c r="AG41">
        <f>SUM(AG11:AG36)</f>
        <v>0</v>
      </c>
      <c r="AH41">
        <f>SUM(AH11:AH36)</f>
        <v>103</v>
      </c>
      <c r="AJ41">
        <f>SUM(AJ11:AJ36)</f>
        <v>2146</v>
      </c>
      <c r="AK41">
        <f>SUM(AK11:AK36)</f>
        <v>139.80600000000001</v>
      </c>
      <c r="AL41">
        <f>SUM(AL11:AL36)</f>
        <v>9.83</v>
      </c>
      <c r="AM41">
        <f>SUM(AM11:AM36)</f>
        <v>2.6</v>
      </c>
      <c r="AN41">
        <f>SUM(AN11:AN36)</f>
        <v>142.40600000000001</v>
      </c>
    </row>
  </sheetData>
  <mergeCells count="18">
    <mergeCell ref="Y9:AB9"/>
    <mergeCell ref="AE9:AG9"/>
    <mergeCell ref="I2:AE2"/>
    <mergeCell ref="AY6:BA6"/>
    <mergeCell ref="F8:K8"/>
    <mergeCell ref="M8:N8"/>
    <mergeCell ref="S8:U8"/>
    <mergeCell ref="Y8:AB8"/>
    <mergeCell ref="AE8:AG8"/>
    <mergeCell ref="AP8:AR8"/>
    <mergeCell ref="AP38:AR38"/>
    <mergeCell ref="Y39:AB39"/>
    <mergeCell ref="AE39:AG39"/>
    <mergeCell ref="F38:K38"/>
    <mergeCell ref="M38:N38"/>
    <mergeCell ref="S38:U38"/>
    <mergeCell ref="Y38:AB38"/>
    <mergeCell ref="AE38:AG38"/>
  </mergeCells>
  <conditionalFormatting sqref="AY11:BA12">
    <cfRule type="containsText" dxfId="55" priority="25" operator="containsText" text="Si">
      <formula>NOT(ISERROR(SEARCH("Si",AY11)))</formula>
    </cfRule>
    <cfRule type="containsText" dxfId="54" priority="26" operator="containsText" text="No">
      <formula>NOT(ISERROR(SEARCH("No",AY11)))</formula>
    </cfRule>
  </conditionalFormatting>
  <conditionalFormatting sqref="AY14:BA15">
    <cfRule type="containsText" dxfId="53" priority="15" operator="containsText" text="Si">
      <formula>NOT(ISERROR(SEARCH("Si",AY14)))</formula>
    </cfRule>
    <cfRule type="containsText" dxfId="52" priority="16" operator="containsText" text="No">
      <formula>NOT(ISERROR(SEARCH("No",AY14)))</formula>
    </cfRule>
  </conditionalFormatting>
  <conditionalFormatting sqref="AY17:BA18">
    <cfRule type="containsText" dxfId="51" priority="13" operator="containsText" text="Si">
      <formula>NOT(ISERROR(SEARCH("Si",AY17)))</formula>
    </cfRule>
    <cfRule type="containsText" dxfId="50" priority="14" operator="containsText" text="No">
      <formula>NOT(ISERROR(SEARCH("No",AY17)))</formula>
    </cfRule>
  </conditionalFormatting>
  <conditionalFormatting sqref="AY20:BA21">
    <cfRule type="containsText" dxfId="49" priority="11" operator="containsText" text="Si">
      <formula>NOT(ISERROR(SEARCH("Si",AY20)))</formula>
    </cfRule>
    <cfRule type="containsText" dxfId="48" priority="12" operator="containsText" text="No">
      <formula>NOT(ISERROR(SEARCH("No",AY20)))</formula>
    </cfRule>
  </conditionalFormatting>
  <conditionalFormatting sqref="AY23:BA24">
    <cfRule type="containsText" dxfId="47" priority="9" operator="containsText" text="Si">
      <formula>NOT(ISERROR(SEARCH("Si",AY23)))</formula>
    </cfRule>
    <cfRule type="containsText" dxfId="46" priority="10" operator="containsText" text="No">
      <formula>NOT(ISERROR(SEARCH("No",AY23)))</formula>
    </cfRule>
  </conditionalFormatting>
  <conditionalFormatting sqref="AY26:BA27">
    <cfRule type="containsText" dxfId="45" priority="7" operator="containsText" text="Si">
      <formula>NOT(ISERROR(SEARCH("Si",AY26)))</formula>
    </cfRule>
    <cfRule type="containsText" dxfId="44" priority="8" operator="containsText" text="No">
      <formula>NOT(ISERROR(SEARCH("No",AY26)))</formula>
    </cfRule>
  </conditionalFormatting>
  <conditionalFormatting sqref="AY29:BA30">
    <cfRule type="containsText" dxfId="43" priority="5" operator="containsText" text="Si">
      <formula>NOT(ISERROR(SEARCH("Si",AY29)))</formula>
    </cfRule>
    <cfRule type="containsText" dxfId="42" priority="6" operator="containsText" text="No">
      <formula>NOT(ISERROR(SEARCH("No",AY29)))</formula>
    </cfRule>
  </conditionalFormatting>
  <conditionalFormatting sqref="AY32:BA33">
    <cfRule type="containsText" dxfId="41" priority="3" operator="containsText" text="Si">
      <formula>NOT(ISERROR(SEARCH("Si",AY32)))</formula>
    </cfRule>
    <cfRule type="containsText" dxfId="40" priority="4" operator="containsText" text="No">
      <formula>NOT(ISERROR(SEARCH("No",AY32)))</formula>
    </cfRule>
  </conditionalFormatting>
  <conditionalFormatting sqref="AY35:BA36">
    <cfRule type="containsText" dxfId="39" priority="1" operator="containsText" text="Si">
      <formula>NOT(ISERROR(SEARCH("Si",AY35)))</formula>
    </cfRule>
    <cfRule type="containsText" dxfId="38" priority="2" operator="containsText" text="No">
      <formula>NOT(ISERROR(SEARCH("No",AY35)))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rowBreaks count="1" manualBreakCount="1">
    <brk id="43" max="6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3:F14"/>
  <sheetViews>
    <sheetView workbookViewId="0">
      <selection activeCell="E14" sqref="E14"/>
    </sheetView>
  </sheetViews>
  <sheetFormatPr baseColWidth="10" defaultRowHeight="15"/>
  <sheetData>
    <row r="3" spans="2:6">
      <c r="B3" t="s">
        <v>99</v>
      </c>
      <c r="C3">
        <v>2013</v>
      </c>
    </row>
    <row r="5" spans="2:6">
      <c r="B5" t="s">
        <v>101</v>
      </c>
      <c r="C5" t="s">
        <v>102</v>
      </c>
      <c r="D5" t="s">
        <v>103</v>
      </c>
      <c r="E5" t="s">
        <v>104</v>
      </c>
    </row>
    <row r="6" spans="2:6">
      <c r="B6" t="s">
        <v>100</v>
      </c>
      <c r="C6">
        <v>829</v>
      </c>
      <c r="D6" s="183">
        <v>41381</v>
      </c>
      <c r="E6" t="s">
        <v>112</v>
      </c>
    </row>
    <row r="7" spans="2:6">
      <c r="B7" t="s">
        <v>105</v>
      </c>
      <c r="C7">
        <v>1051</v>
      </c>
      <c r="D7" s="183">
        <v>41383</v>
      </c>
      <c r="E7" t="s">
        <v>112</v>
      </c>
      <c r="F7" t="s">
        <v>106</v>
      </c>
    </row>
    <row r="8" spans="2:6">
      <c r="B8" t="s">
        <v>107</v>
      </c>
      <c r="C8">
        <v>766</v>
      </c>
      <c r="D8" s="183">
        <v>41386</v>
      </c>
    </row>
    <row r="9" spans="2:6">
      <c r="B9" t="s">
        <v>109</v>
      </c>
      <c r="C9">
        <v>674</v>
      </c>
      <c r="D9" s="183">
        <v>41387</v>
      </c>
      <c r="E9" s="183">
        <v>41390</v>
      </c>
    </row>
    <row r="10" spans="2:6">
      <c r="B10" t="s">
        <v>110</v>
      </c>
      <c r="C10">
        <v>400</v>
      </c>
      <c r="D10" s="183">
        <v>41389</v>
      </c>
      <c r="E10" s="183">
        <v>41393</v>
      </c>
    </row>
    <row r="11" spans="2:6">
      <c r="B11" t="s">
        <v>111</v>
      </c>
      <c r="C11">
        <v>707</v>
      </c>
      <c r="D11" s="183">
        <v>41387</v>
      </c>
      <c r="E11" s="183">
        <v>41391</v>
      </c>
    </row>
    <row r="12" spans="2:6">
      <c r="B12" t="s">
        <v>108</v>
      </c>
      <c r="C12">
        <v>651</v>
      </c>
      <c r="D12" s="183">
        <v>41389</v>
      </c>
      <c r="E12" s="183">
        <v>41389</v>
      </c>
    </row>
    <row r="13" spans="2:6">
      <c r="B13" t="s">
        <v>113</v>
      </c>
      <c r="C13">
        <v>651</v>
      </c>
      <c r="D13" s="183">
        <v>41390</v>
      </c>
    </row>
    <row r="14" spans="2:6">
      <c r="B14" t="s">
        <v>114</v>
      </c>
      <c r="C14">
        <v>665</v>
      </c>
      <c r="D14" s="183">
        <v>41393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AW97"/>
  <sheetViews>
    <sheetView view="pageBreakPreview" topLeftCell="A25" zoomScale="91" zoomScaleSheetLayoutView="91" workbookViewId="0">
      <selection activeCell="Y89" activeCellId="2" sqref="Y77 Y83 Y89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7.42578125" customWidth="1"/>
    <col min="19" max="19" width="6" bestFit="1" customWidth="1"/>
    <col min="20" max="20" width="6.42578125" customWidth="1"/>
    <col min="21" max="21" width="9" customWidth="1"/>
    <col min="22" max="22" width="1.140625" customWidth="1"/>
    <col min="23" max="23" width="5.7109375" customWidth="1"/>
    <col min="24" max="24" width="4.7109375" bestFit="1" customWidth="1"/>
    <col min="25" max="25" width="7" customWidth="1"/>
    <col min="26" max="26" width="1.28515625" style="1" customWidth="1"/>
    <col min="27" max="27" width="4.85546875" customWidth="1"/>
    <col min="28" max="28" width="4.28515625" customWidth="1"/>
    <col min="29" max="29" width="5.85546875" bestFit="1" customWidth="1"/>
    <col min="30" max="30" width="5.28515625" bestFit="1" customWidth="1"/>
    <col min="31" max="31" width="1.28515625" customWidth="1"/>
    <col min="32" max="32" width="6" customWidth="1"/>
    <col min="33" max="33" width="7" bestFit="1" customWidth="1"/>
    <col min="34" max="34" width="5.42578125" customWidth="1"/>
    <col min="35" max="35" width="4.85546875" customWidth="1"/>
    <col min="36" max="36" width="7.7109375" bestFit="1" customWidth="1"/>
    <col min="37" max="37" width="1.28515625" customWidth="1"/>
    <col min="38" max="38" width="8.7109375" bestFit="1" customWidth="1"/>
    <col min="39" max="39" width="8.42578125" bestFit="1" customWidth="1"/>
    <col min="40" max="40" width="8" bestFit="1" customWidth="1"/>
    <col min="41" max="41" width="2.140625" customWidth="1"/>
    <col min="42" max="42" width="5.140625" customWidth="1"/>
    <col min="43" max="43" width="4.7109375" customWidth="1"/>
    <col min="44" max="44" width="5.28515625" customWidth="1"/>
    <col min="45" max="45" width="6.42578125" customWidth="1"/>
    <col min="46" max="46" width="1.140625" customWidth="1"/>
    <col min="47" max="47" width="5.5703125" customWidth="1"/>
    <col min="48" max="48" width="5.140625" customWidth="1"/>
    <col min="49" max="49" width="5.28515625" customWidth="1"/>
  </cols>
  <sheetData>
    <row r="1" spans="2:49" ht="11.25" customHeight="1"/>
    <row r="2" spans="2:49" ht="21">
      <c r="I2" s="242" t="s">
        <v>0</v>
      </c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</row>
    <row r="5" spans="2:49" ht="26.25" customHeight="1">
      <c r="B5" s="132" t="s">
        <v>75</v>
      </c>
      <c r="C5" s="132"/>
      <c r="D5" s="132"/>
      <c r="E5" s="133"/>
      <c r="F5" s="132"/>
      <c r="G5" s="133"/>
      <c r="H5" s="133"/>
      <c r="I5" s="132" t="s">
        <v>76</v>
      </c>
    </row>
    <row r="6" spans="2:49" ht="15.75" thickBot="1">
      <c r="AU6" s="243" t="s">
        <v>1</v>
      </c>
      <c r="AV6" s="244"/>
      <c r="AW6" s="245"/>
    </row>
    <row r="7" spans="2:49" ht="15.75" thickBot="1"/>
    <row r="8" spans="2:49" ht="16.5" customHeight="1">
      <c r="B8" s="2" t="s">
        <v>2</v>
      </c>
      <c r="C8" s="3" t="s">
        <v>3</v>
      </c>
      <c r="D8" s="4" t="s">
        <v>3</v>
      </c>
      <c r="E8" s="5"/>
      <c r="F8" s="255" t="s">
        <v>4</v>
      </c>
      <c r="G8" s="256"/>
      <c r="H8" s="256"/>
      <c r="I8" s="256"/>
      <c r="J8" s="256"/>
      <c r="K8" s="257"/>
      <c r="L8" s="6"/>
      <c r="M8" s="258" t="s">
        <v>5</v>
      </c>
      <c r="N8" s="259"/>
      <c r="O8" s="6"/>
      <c r="P8" s="7" t="s">
        <v>6</v>
      </c>
      <c r="Q8" s="5"/>
      <c r="R8" s="7" t="s">
        <v>7</v>
      </c>
      <c r="S8" s="181" t="s">
        <v>95</v>
      </c>
      <c r="T8" s="7" t="s">
        <v>9</v>
      </c>
      <c r="U8" s="8" t="s">
        <v>10</v>
      </c>
      <c r="V8" s="5" t="s">
        <v>11</v>
      </c>
      <c r="W8" s="261" t="s">
        <v>96</v>
      </c>
      <c r="X8" s="262"/>
      <c r="Y8" s="9" t="s">
        <v>10</v>
      </c>
      <c r="Z8" s="10"/>
      <c r="AA8" s="263" t="s">
        <v>13</v>
      </c>
      <c r="AB8" s="264"/>
      <c r="AC8" s="265"/>
      <c r="AD8" s="11" t="s">
        <v>14</v>
      </c>
      <c r="AE8" s="5"/>
      <c r="AF8" s="12" t="s">
        <v>15</v>
      </c>
      <c r="AG8" s="13"/>
      <c r="AH8" s="14"/>
      <c r="AI8" s="15"/>
      <c r="AJ8" s="7" t="s">
        <v>16</v>
      </c>
      <c r="AK8" s="5"/>
      <c r="AL8" s="246" t="s">
        <v>17</v>
      </c>
      <c r="AM8" s="247"/>
      <c r="AN8" s="248"/>
      <c r="AO8" s="5"/>
      <c r="AP8" s="16" t="s">
        <v>18</v>
      </c>
      <c r="AQ8" s="8" t="s">
        <v>18</v>
      </c>
      <c r="AR8" s="7" t="s">
        <v>19</v>
      </c>
      <c r="AS8" s="7" t="s">
        <v>19</v>
      </c>
      <c r="AT8" s="5"/>
      <c r="AU8" s="6" t="s">
        <v>18</v>
      </c>
      <c r="AV8" s="6" t="s">
        <v>11</v>
      </c>
      <c r="AW8" s="17" t="s">
        <v>11</v>
      </c>
    </row>
    <row r="9" spans="2:49" ht="16.5" customHeight="1" thickBot="1">
      <c r="B9" s="18" t="s">
        <v>11</v>
      </c>
      <c r="C9" s="19" t="s">
        <v>11</v>
      </c>
      <c r="D9" s="20" t="s">
        <v>6</v>
      </c>
      <c r="E9" s="21"/>
      <c r="F9" s="22" t="s">
        <v>20</v>
      </c>
      <c r="G9" s="22" t="s">
        <v>21</v>
      </c>
      <c r="H9" s="22" t="s">
        <v>22</v>
      </c>
      <c r="I9" s="22" t="s">
        <v>23</v>
      </c>
      <c r="J9" s="22" t="s">
        <v>24</v>
      </c>
      <c r="K9" s="22" t="s">
        <v>16</v>
      </c>
      <c r="L9" s="23"/>
      <c r="M9" s="24" t="s">
        <v>6</v>
      </c>
      <c r="N9" s="25" t="s">
        <v>25</v>
      </c>
      <c r="O9" s="26"/>
      <c r="P9" s="19" t="s">
        <v>26</v>
      </c>
      <c r="Q9" s="21"/>
      <c r="R9" s="19" t="s">
        <v>27</v>
      </c>
      <c r="S9" s="19"/>
      <c r="T9" s="19" t="s">
        <v>31</v>
      </c>
      <c r="U9" s="28" t="s">
        <v>32</v>
      </c>
      <c r="V9" s="21" t="s">
        <v>11</v>
      </c>
      <c r="W9" s="250" t="s">
        <v>97</v>
      </c>
      <c r="X9" s="251"/>
      <c r="Y9" s="29" t="s">
        <v>16</v>
      </c>
      <c r="Z9" s="30"/>
      <c r="AA9" s="252" t="s">
        <v>34</v>
      </c>
      <c r="AB9" s="253"/>
      <c r="AC9" s="254"/>
      <c r="AD9" s="31" t="s">
        <v>35</v>
      </c>
      <c r="AE9" s="21"/>
      <c r="AF9" s="32" t="s">
        <v>36</v>
      </c>
      <c r="AG9" s="33" t="s">
        <v>37</v>
      </c>
      <c r="AH9" s="32" t="s">
        <v>38</v>
      </c>
      <c r="AI9" s="32" t="s">
        <v>39</v>
      </c>
      <c r="AJ9" s="19" t="s">
        <v>40</v>
      </c>
      <c r="AK9" s="34"/>
      <c r="AL9" s="35" t="s">
        <v>41</v>
      </c>
      <c r="AM9" s="36" t="s">
        <v>98</v>
      </c>
      <c r="AN9" s="27"/>
      <c r="AO9" s="21"/>
      <c r="AP9" s="37" t="s">
        <v>10</v>
      </c>
      <c r="AQ9" s="28" t="s">
        <v>10</v>
      </c>
      <c r="AR9" s="19" t="s">
        <v>42</v>
      </c>
      <c r="AS9" s="19" t="s">
        <v>43</v>
      </c>
      <c r="AT9" s="21"/>
      <c r="AU9" s="23" t="s">
        <v>10</v>
      </c>
      <c r="AV9" s="23" t="s">
        <v>42</v>
      </c>
      <c r="AW9" s="38" t="s">
        <v>43</v>
      </c>
    </row>
    <row r="10" spans="2:49" ht="15.75" thickBot="1">
      <c r="B10" s="39"/>
      <c r="C10" s="40"/>
      <c r="D10" s="41" t="s">
        <v>11</v>
      </c>
      <c r="E10" s="42"/>
      <c r="F10" s="43"/>
      <c r="G10" s="43"/>
      <c r="H10" s="43"/>
      <c r="I10" s="43" t="s">
        <v>44</v>
      </c>
      <c r="J10" s="43"/>
      <c r="K10" s="43"/>
      <c r="L10" s="44"/>
      <c r="M10" s="45" t="s">
        <v>45</v>
      </c>
      <c r="N10" s="43" t="s">
        <v>46</v>
      </c>
      <c r="O10" s="44"/>
      <c r="P10" s="40" t="s">
        <v>11</v>
      </c>
      <c r="Q10" s="42"/>
      <c r="R10" s="40"/>
      <c r="S10" s="40"/>
      <c r="T10" s="40" t="s">
        <v>47</v>
      </c>
      <c r="U10" s="47" t="s">
        <v>48</v>
      </c>
      <c r="V10" s="42"/>
      <c r="W10" s="49" t="s">
        <v>49</v>
      </c>
      <c r="X10" s="50" t="s">
        <v>50</v>
      </c>
      <c r="Y10" s="51"/>
      <c r="Z10" s="42"/>
      <c r="AA10" s="52" t="s">
        <v>28</v>
      </c>
      <c r="AB10" s="53" t="s">
        <v>29</v>
      </c>
      <c r="AC10" s="54" t="s">
        <v>50</v>
      </c>
      <c r="AD10" s="55" t="s">
        <v>50</v>
      </c>
      <c r="AE10" s="56"/>
      <c r="AF10" s="40" t="s">
        <v>51</v>
      </c>
      <c r="AG10" s="57" t="s">
        <v>51</v>
      </c>
      <c r="AH10" s="40" t="s">
        <v>51</v>
      </c>
      <c r="AI10" s="40" t="s">
        <v>51</v>
      </c>
      <c r="AJ10" s="40" t="s">
        <v>51</v>
      </c>
      <c r="AK10" s="42"/>
      <c r="AL10" s="58" t="s">
        <v>52</v>
      </c>
      <c r="AM10" s="59" t="s">
        <v>53</v>
      </c>
      <c r="AN10" s="60" t="s">
        <v>54</v>
      </c>
      <c r="AO10" s="42"/>
      <c r="AP10" s="61" t="s">
        <v>19</v>
      </c>
      <c r="AQ10" s="47" t="s">
        <v>19</v>
      </c>
      <c r="AR10" s="40"/>
      <c r="AS10" s="40"/>
      <c r="AT10" s="42"/>
      <c r="AU10" s="62">
        <v>1</v>
      </c>
      <c r="AV10" s="63">
        <v>0</v>
      </c>
      <c r="AW10" s="64" t="s">
        <v>55</v>
      </c>
    </row>
    <row r="11" spans="2:49" ht="16.5" thickBot="1">
      <c r="B11" s="65">
        <v>41382</v>
      </c>
      <c r="C11" s="66" t="s">
        <v>56</v>
      </c>
      <c r="D11" s="6">
        <v>8</v>
      </c>
      <c r="E11" s="23"/>
      <c r="F11" s="67">
        <v>6</v>
      </c>
      <c r="G11" s="67">
        <v>0</v>
      </c>
      <c r="H11" s="67">
        <v>0</v>
      </c>
      <c r="I11" s="67">
        <v>0</v>
      </c>
      <c r="J11" s="67">
        <v>0</v>
      </c>
      <c r="K11" s="67">
        <f>SUM(F11:J11)</f>
        <v>6</v>
      </c>
      <c r="L11" s="68"/>
      <c r="M11" s="69">
        <v>0</v>
      </c>
      <c r="N11" s="6">
        <v>0</v>
      </c>
      <c r="O11" s="68"/>
      <c r="P11" s="70">
        <f>D11-(M11+N11)</f>
        <v>8</v>
      </c>
      <c r="Q11" s="68"/>
      <c r="R11" s="67" t="s">
        <v>90</v>
      </c>
      <c r="S11" s="71">
        <v>2</v>
      </c>
      <c r="T11" s="72">
        <v>30</v>
      </c>
      <c r="U11" s="7">
        <f>P11*T11</f>
        <v>240</v>
      </c>
      <c r="V11" s="68"/>
      <c r="W11" s="74">
        <v>0</v>
      </c>
      <c r="X11" s="74">
        <v>0</v>
      </c>
      <c r="Y11" s="75">
        <v>40</v>
      </c>
      <c r="Z11" s="76">
        <v>185</v>
      </c>
      <c r="AA11" s="73">
        <v>0</v>
      </c>
      <c r="AB11" s="74">
        <v>0</v>
      </c>
      <c r="AC11" s="74"/>
      <c r="AD11" s="74">
        <v>4</v>
      </c>
      <c r="AE11" s="21"/>
      <c r="AF11" s="2">
        <f>Y11*S11</f>
        <v>80</v>
      </c>
      <c r="AG11" s="77">
        <v>8</v>
      </c>
      <c r="AH11" s="6">
        <v>3.6</v>
      </c>
      <c r="AI11" s="6">
        <v>0</v>
      </c>
      <c r="AJ11" s="77">
        <f>AG11+AI11</f>
        <v>8</v>
      </c>
      <c r="AK11" s="78"/>
      <c r="AL11" s="79">
        <v>829</v>
      </c>
      <c r="AM11" s="80">
        <f>AF11+AG11+AH11+AI11</f>
        <v>91.6</v>
      </c>
      <c r="AN11" s="80">
        <f>AL11-AM11</f>
        <v>737.4</v>
      </c>
      <c r="AO11" s="21"/>
      <c r="AP11" s="2">
        <f>(Y11/U11)*100</f>
        <v>16.666666666666664</v>
      </c>
      <c r="AQ11" s="6" t="s">
        <v>57</v>
      </c>
      <c r="AR11" s="7">
        <f>(AG11/(AF11+AG11))*100</f>
        <v>9.0909090909090917</v>
      </c>
      <c r="AS11" s="6">
        <f>(AJ11/AF11)*100</f>
        <v>10</v>
      </c>
      <c r="AT11" s="68"/>
      <c r="AU11" s="69" t="s">
        <v>58</v>
      </c>
      <c r="AV11" s="6" t="s">
        <v>58</v>
      </c>
      <c r="AW11" s="6" t="s">
        <v>58</v>
      </c>
    </row>
    <row r="12" spans="2:49" ht="16.5" thickBot="1">
      <c r="B12" s="81" t="s">
        <v>81</v>
      </c>
      <c r="C12" s="44"/>
      <c r="D12" s="44"/>
      <c r="E12" s="23"/>
      <c r="F12" s="82"/>
      <c r="G12" s="82"/>
      <c r="H12" s="82"/>
      <c r="I12" s="82"/>
      <c r="J12" s="82"/>
      <c r="K12" s="82"/>
      <c r="L12" s="68"/>
      <c r="M12" s="83"/>
      <c r="N12" s="84"/>
      <c r="O12" s="68"/>
      <c r="P12" s="85">
        <f>(D11-(K11))-M11-N11</f>
        <v>2</v>
      </c>
      <c r="Q12" s="68"/>
      <c r="R12" s="83"/>
      <c r="S12" s="86"/>
      <c r="T12" s="87"/>
      <c r="U12" s="88">
        <f>P12*T11</f>
        <v>60</v>
      </c>
      <c r="V12" s="89"/>
      <c r="W12" s="91"/>
      <c r="X12" s="91"/>
      <c r="Y12" s="92"/>
      <c r="Z12" s="93"/>
      <c r="AA12" s="90"/>
      <c r="AB12" s="91"/>
      <c r="AC12" s="91"/>
      <c r="AD12" s="91"/>
      <c r="AE12" s="34"/>
      <c r="AF12" s="94"/>
      <c r="AG12" s="95"/>
      <c r="AH12" s="87"/>
      <c r="AI12" s="87"/>
      <c r="AJ12" s="87"/>
      <c r="AK12" s="89"/>
      <c r="AL12" s="96"/>
      <c r="AM12" s="95"/>
      <c r="AN12" s="95"/>
      <c r="AO12" s="34"/>
      <c r="AP12" s="97">
        <f>(Y11/U12)*100</f>
        <v>66.666666666666657</v>
      </c>
      <c r="AQ12" s="87"/>
      <c r="AR12" s="87"/>
      <c r="AS12" s="87"/>
      <c r="AT12" s="89"/>
      <c r="AU12" s="83"/>
      <c r="AV12" s="84"/>
      <c r="AW12" s="84"/>
    </row>
    <row r="13" spans="2:49" ht="15.75" thickBot="1"/>
    <row r="14" spans="2:49" ht="16.5" thickBot="1">
      <c r="B14" s="65">
        <v>41382</v>
      </c>
      <c r="C14" s="66" t="s">
        <v>84</v>
      </c>
      <c r="D14" s="6">
        <v>7.5</v>
      </c>
      <c r="E14" s="23"/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f>SUM(F14:J14)</f>
        <v>0</v>
      </c>
      <c r="L14" s="68"/>
      <c r="M14" s="69">
        <v>2.5</v>
      </c>
      <c r="N14" s="6">
        <v>0</v>
      </c>
      <c r="O14" s="68"/>
      <c r="P14" s="70">
        <f>D14-(M14+N14)</f>
        <v>5</v>
      </c>
      <c r="Q14" s="68"/>
      <c r="R14" s="67" t="s">
        <v>90</v>
      </c>
      <c r="S14" s="71">
        <v>2</v>
      </c>
      <c r="T14" s="72">
        <v>30</v>
      </c>
      <c r="U14" s="7">
        <f>P14*T14</f>
        <v>150</v>
      </c>
      <c r="V14" s="68"/>
      <c r="W14" s="74">
        <v>0</v>
      </c>
      <c r="X14" s="74">
        <v>0</v>
      </c>
      <c r="Y14" s="75">
        <v>87</v>
      </c>
      <c r="Z14" s="76">
        <v>185</v>
      </c>
      <c r="AA14" s="73">
        <v>0</v>
      </c>
      <c r="AB14" s="74">
        <v>0</v>
      </c>
      <c r="AC14" s="74"/>
      <c r="AD14" s="74">
        <v>0</v>
      </c>
      <c r="AE14" s="21"/>
      <c r="AF14" s="2">
        <f>Y14*S14</f>
        <v>174</v>
      </c>
      <c r="AG14" s="77">
        <v>0</v>
      </c>
      <c r="AH14" s="6">
        <v>7.8</v>
      </c>
      <c r="AI14" s="6">
        <v>0</v>
      </c>
      <c r="AJ14" s="77">
        <f>AG14+AI14</f>
        <v>0</v>
      </c>
      <c r="AK14" s="78"/>
      <c r="AL14" s="79">
        <f>AN11</f>
        <v>737.4</v>
      </c>
      <c r="AM14" s="80">
        <f>AF14+AG14+AH14+AI14</f>
        <v>181.8</v>
      </c>
      <c r="AN14" s="80">
        <f>AL14-AM14</f>
        <v>555.59999999999991</v>
      </c>
      <c r="AO14" s="21"/>
      <c r="AP14" s="2">
        <f>(Y14/U14)*100</f>
        <v>57.999999999999993</v>
      </c>
      <c r="AQ14" s="6" t="s">
        <v>57</v>
      </c>
      <c r="AR14" s="7">
        <f>(AG14/(AF14+AG14))*100</f>
        <v>0</v>
      </c>
      <c r="AS14" s="6">
        <f>(AJ14/AF14)*100</f>
        <v>0</v>
      </c>
      <c r="AT14" s="68"/>
      <c r="AU14" s="69" t="s">
        <v>58</v>
      </c>
      <c r="AV14" s="6" t="s">
        <v>58</v>
      </c>
      <c r="AW14" s="6" t="s">
        <v>58</v>
      </c>
    </row>
    <row r="15" spans="2:49" ht="16.5" thickBot="1">
      <c r="B15" s="81" t="s">
        <v>94</v>
      </c>
      <c r="C15" s="44"/>
      <c r="D15" s="44"/>
      <c r="E15" s="23"/>
      <c r="F15" s="82"/>
      <c r="G15" s="82"/>
      <c r="H15" s="82"/>
      <c r="I15" s="82"/>
      <c r="J15" s="82"/>
      <c r="K15" s="82"/>
      <c r="L15" s="68"/>
      <c r="M15" s="83"/>
      <c r="N15" s="84"/>
      <c r="O15" s="68"/>
      <c r="P15" s="85">
        <f>(D14-(K14))-M14-N14</f>
        <v>5</v>
      </c>
      <c r="Q15" s="68"/>
      <c r="R15" s="83"/>
      <c r="S15" s="86"/>
      <c r="T15" s="87"/>
      <c r="U15" s="88">
        <f>P15*T14</f>
        <v>150</v>
      </c>
      <c r="V15" s="89"/>
      <c r="W15" s="91"/>
      <c r="X15" s="91"/>
      <c r="Y15" s="92"/>
      <c r="Z15" s="93"/>
      <c r="AA15" s="90"/>
      <c r="AB15" s="91"/>
      <c r="AC15" s="91"/>
      <c r="AD15" s="91"/>
      <c r="AE15" s="34"/>
      <c r="AF15" s="94"/>
      <c r="AG15" s="95"/>
      <c r="AH15" s="87"/>
      <c r="AI15" s="87"/>
      <c r="AJ15" s="87"/>
      <c r="AK15" s="89"/>
      <c r="AL15" s="96"/>
      <c r="AM15" s="95"/>
      <c r="AN15" s="95"/>
      <c r="AO15" s="34"/>
      <c r="AP15" s="97">
        <f>(Y14/U15)*100</f>
        <v>57.999999999999993</v>
      </c>
      <c r="AQ15" s="87"/>
      <c r="AR15" s="87"/>
      <c r="AS15" s="87"/>
      <c r="AT15" s="89"/>
      <c r="AU15" s="83"/>
      <c r="AV15" s="84"/>
      <c r="AW15" s="84"/>
    </row>
    <row r="16" spans="2:49" ht="15.75" thickBot="1"/>
    <row r="17" spans="2:49" ht="16.5" thickBot="1">
      <c r="B17" s="65">
        <v>41383</v>
      </c>
      <c r="C17" s="66" t="s">
        <v>56</v>
      </c>
      <c r="D17" s="6">
        <v>8</v>
      </c>
      <c r="E17" s="23"/>
      <c r="F17" s="67">
        <v>3.8</v>
      </c>
      <c r="G17" s="67">
        <v>0</v>
      </c>
      <c r="H17" s="67">
        <v>0</v>
      </c>
      <c r="I17" s="67">
        <v>0</v>
      </c>
      <c r="J17" s="67">
        <v>0.25</v>
      </c>
      <c r="K17" s="67">
        <f>SUM(F17:J17)</f>
        <v>4.05</v>
      </c>
      <c r="L17" s="68"/>
      <c r="M17" s="69">
        <v>0</v>
      </c>
      <c r="N17" s="6">
        <v>0</v>
      </c>
      <c r="O17" s="68"/>
      <c r="P17" s="70">
        <f>D17-(M17+N17)</f>
        <v>8</v>
      </c>
      <c r="Q17" s="68"/>
      <c r="R17" s="67" t="s">
        <v>90</v>
      </c>
      <c r="S17" s="71">
        <v>2</v>
      </c>
      <c r="T17" s="72">
        <v>30</v>
      </c>
      <c r="U17" s="7">
        <f>P17*T17</f>
        <v>240</v>
      </c>
      <c r="V17" s="68"/>
      <c r="W17" s="74">
        <v>0</v>
      </c>
      <c r="X17" s="74">
        <v>0</v>
      </c>
      <c r="Y17" s="75">
        <v>77</v>
      </c>
      <c r="Z17" s="76">
        <v>185</v>
      </c>
      <c r="AA17" s="73">
        <v>0</v>
      </c>
      <c r="AB17" s="74">
        <v>0</v>
      </c>
      <c r="AC17" s="74"/>
      <c r="AD17" s="74">
        <v>16</v>
      </c>
      <c r="AE17" s="21"/>
      <c r="AF17" s="2">
        <f>Y17*S17</f>
        <v>154</v>
      </c>
      <c r="AG17" s="77">
        <v>40</v>
      </c>
      <c r="AH17" s="6">
        <v>2.4630000000000001</v>
      </c>
      <c r="AI17" s="6">
        <v>0</v>
      </c>
      <c r="AJ17" s="77">
        <f>AG17+AI17</f>
        <v>40</v>
      </c>
      <c r="AK17" s="78"/>
      <c r="AL17" s="79">
        <f>AN14</f>
        <v>555.59999999999991</v>
      </c>
      <c r="AM17" s="80">
        <f>AF17+AG17+AH17+AI17</f>
        <v>196.46299999999999</v>
      </c>
      <c r="AN17" s="80">
        <f>AL17-AM17</f>
        <v>359.13699999999994</v>
      </c>
      <c r="AO17" s="21"/>
      <c r="AP17" s="2">
        <f>(Y17/U17)*100</f>
        <v>32.083333333333336</v>
      </c>
      <c r="AQ17" s="6" t="s">
        <v>57</v>
      </c>
      <c r="AR17" s="7">
        <f>(AG17/(AF17+AG17))*100</f>
        <v>20.618556701030926</v>
      </c>
      <c r="AS17" s="6">
        <f>(AJ17/AF17)*100</f>
        <v>25.97402597402597</v>
      </c>
      <c r="AT17" s="68"/>
      <c r="AU17" s="69" t="s">
        <v>58</v>
      </c>
      <c r="AV17" s="6" t="s">
        <v>58</v>
      </c>
      <c r="AW17" s="6" t="s">
        <v>58</v>
      </c>
    </row>
    <row r="18" spans="2:49" ht="16.5" thickBot="1">
      <c r="B18" s="81" t="s">
        <v>81</v>
      </c>
      <c r="C18" s="44"/>
      <c r="D18" s="44"/>
      <c r="E18" s="23"/>
      <c r="F18" s="82"/>
      <c r="G18" s="82"/>
      <c r="H18" s="82"/>
      <c r="I18" s="82"/>
      <c r="J18" s="82"/>
      <c r="K18" s="82"/>
      <c r="L18" s="68"/>
      <c r="M18" s="83"/>
      <c r="N18" s="84"/>
      <c r="O18" s="68"/>
      <c r="P18" s="85">
        <f>(D17-(K17))-M17-N17</f>
        <v>3.95</v>
      </c>
      <c r="Q18" s="68"/>
      <c r="R18" s="83"/>
      <c r="S18" s="86"/>
      <c r="T18" s="87"/>
      <c r="U18" s="88">
        <f>P18*T17</f>
        <v>118.5</v>
      </c>
      <c r="V18" s="89"/>
      <c r="W18" s="91"/>
      <c r="X18" s="91"/>
      <c r="Y18" s="92"/>
      <c r="Z18" s="93"/>
      <c r="AA18" s="90"/>
      <c r="AB18" s="91"/>
      <c r="AC18" s="91"/>
      <c r="AD18" s="91"/>
      <c r="AE18" s="34"/>
      <c r="AF18" s="94"/>
      <c r="AG18" s="95"/>
      <c r="AH18" s="87"/>
      <c r="AI18" s="87"/>
      <c r="AJ18" s="87"/>
      <c r="AK18" s="89"/>
      <c r="AL18" s="96"/>
      <c r="AM18" s="95"/>
      <c r="AN18" s="95"/>
      <c r="AO18" s="34"/>
      <c r="AP18" s="97">
        <f>(Y17/U18)*100</f>
        <v>64.978902953586498</v>
      </c>
      <c r="AQ18" s="87"/>
      <c r="AR18" s="87"/>
      <c r="AS18" s="87"/>
      <c r="AT18" s="89"/>
      <c r="AU18" s="83"/>
      <c r="AV18" s="84"/>
      <c r="AW18" s="84"/>
    </row>
    <row r="19" spans="2:49" ht="15.75" thickBot="1"/>
    <row r="20" spans="2:49" ht="16.5" thickBot="1">
      <c r="B20" s="65">
        <v>41383</v>
      </c>
      <c r="C20" s="66" t="s">
        <v>84</v>
      </c>
      <c r="D20" s="6">
        <v>7.5</v>
      </c>
      <c r="E20" s="23"/>
      <c r="F20" s="67">
        <v>0.55000000000000004</v>
      </c>
      <c r="G20" s="67">
        <v>0</v>
      </c>
      <c r="H20" s="67">
        <v>0</v>
      </c>
      <c r="I20" s="67">
        <v>0.75</v>
      </c>
      <c r="J20" s="67">
        <v>0</v>
      </c>
      <c r="K20" s="67">
        <f>SUM(F20:J20)</f>
        <v>1.3</v>
      </c>
      <c r="L20" s="68"/>
      <c r="M20" s="69">
        <v>2.5</v>
      </c>
      <c r="N20" s="6">
        <v>0</v>
      </c>
      <c r="O20" s="68"/>
      <c r="P20" s="70">
        <f>D20-(M20+N20)</f>
        <v>5</v>
      </c>
      <c r="Q20" s="68"/>
      <c r="R20" s="67" t="s">
        <v>90</v>
      </c>
      <c r="S20" s="71">
        <v>2</v>
      </c>
      <c r="T20" s="72">
        <v>30</v>
      </c>
      <c r="U20" s="7">
        <f>P20*T20</f>
        <v>150</v>
      </c>
      <c r="V20" s="68"/>
      <c r="W20" s="74">
        <v>0</v>
      </c>
      <c r="X20" s="74">
        <v>0</v>
      </c>
      <c r="Y20" s="75">
        <v>106</v>
      </c>
      <c r="Z20" s="76">
        <v>185</v>
      </c>
      <c r="AA20" s="73">
        <v>0</v>
      </c>
      <c r="AB20" s="74">
        <v>0</v>
      </c>
      <c r="AC20" s="74"/>
      <c r="AD20" s="74">
        <v>21</v>
      </c>
      <c r="AE20" s="21"/>
      <c r="AF20" s="2">
        <f>Y20*S20</f>
        <v>212</v>
      </c>
      <c r="AG20" s="77">
        <v>30.82</v>
      </c>
      <c r="AH20" s="6">
        <v>7.8</v>
      </c>
      <c r="AI20" s="6">
        <v>0</v>
      </c>
      <c r="AJ20" s="77">
        <f>AG20+AI20</f>
        <v>30.82</v>
      </c>
      <c r="AK20" s="78"/>
      <c r="AL20" s="79">
        <f>AN17</f>
        <v>359.13699999999994</v>
      </c>
      <c r="AM20" s="80">
        <f>AF20+AG20+AH20+AI20</f>
        <v>250.62</v>
      </c>
      <c r="AN20" s="80">
        <f>AL20-AM20</f>
        <v>108.51699999999994</v>
      </c>
      <c r="AO20" s="21"/>
      <c r="AP20" s="2">
        <f>(Y20/U20)*100</f>
        <v>70.666666666666671</v>
      </c>
      <c r="AQ20" s="6" t="s">
        <v>57</v>
      </c>
      <c r="AR20" s="7">
        <f>(AG20/(AF20+AG20))*100</f>
        <v>12.692529445679929</v>
      </c>
      <c r="AS20" s="6">
        <f>(AJ20/AF20)*100</f>
        <v>14.537735849056604</v>
      </c>
      <c r="AT20" s="68"/>
      <c r="AU20" s="69" t="s">
        <v>58</v>
      </c>
      <c r="AV20" s="6" t="s">
        <v>58</v>
      </c>
      <c r="AW20" s="6" t="s">
        <v>58</v>
      </c>
    </row>
    <row r="21" spans="2:49" ht="16.5" thickBot="1">
      <c r="B21" s="81" t="s">
        <v>94</v>
      </c>
      <c r="C21" s="44"/>
      <c r="D21" s="44"/>
      <c r="E21" s="23"/>
      <c r="F21" s="82"/>
      <c r="G21" s="82"/>
      <c r="H21" s="82"/>
      <c r="I21" s="82"/>
      <c r="J21" s="82"/>
      <c r="K21" s="82"/>
      <c r="L21" s="68"/>
      <c r="M21" s="83"/>
      <c r="N21" s="84"/>
      <c r="O21" s="68"/>
      <c r="P21" s="85">
        <f>(D20-(K20))-M20-N20</f>
        <v>3.7</v>
      </c>
      <c r="Q21" s="68"/>
      <c r="R21" s="83"/>
      <c r="S21" s="86"/>
      <c r="T21" s="87"/>
      <c r="U21" s="88">
        <f>P21*T20</f>
        <v>111</v>
      </c>
      <c r="V21" s="89"/>
      <c r="W21" s="91"/>
      <c r="X21" s="91"/>
      <c r="Y21" s="92"/>
      <c r="Z21" s="93"/>
      <c r="AA21" s="90"/>
      <c r="AB21" s="91"/>
      <c r="AC21" s="91"/>
      <c r="AD21" s="91"/>
      <c r="AE21" s="34"/>
      <c r="AF21" s="94"/>
      <c r="AG21" s="95"/>
      <c r="AH21" s="87"/>
      <c r="AI21" s="87"/>
      <c r="AJ21" s="87"/>
      <c r="AK21" s="89"/>
      <c r="AL21" s="96"/>
      <c r="AM21" s="95"/>
      <c r="AN21" s="95"/>
      <c r="AO21" s="34"/>
      <c r="AP21" s="97">
        <f>(Y20/U21)*100</f>
        <v>95.495495495495504</v>
      </c>
      <c r="AQ21" s="87"/>
      <c r="AR21" s="87"/>
      <c r="AS21" s="87"/>
      <c r="AT21" s="89"/>
      <c r="AU21" s="83"/>
      <c r="AV21" s="84"/>
      <c r="AW21" s="84"/>
    </row>
    <row r="22" spans="2:49" ht="15.75" thickBot="1"/>
    <row r="23" spans="2:49" ht="16.5" customHeight="1">
      <c r="B23" s="2" t="s">
        <v>2</v>
      </c>
      <c r="C23" s="3" t="s">
        <v>3</v>
      </c>
      <c r="D23" s="4" t="s">
        <v>3</v>
      </c>
      <c r="E23" s="5"/>
      <c r="F23" s="255" t="s">
        <v>4</v>
      </c>
      <c r="G23" s="256"/>
      <c r="H23" s="256"/>
      <c r="I23" s="256"/>
      <c r="J23" s="256"/>
      <c r="K23" s="257"/>
      <c r="L23" s="6"/>
      <c r="M23" s="258" t="s">
        <v>5</v>
      </c>
      <c r="N23" s="259"/>
      <c r="O23" s="6"/>
      <c r="P23" s="7" t="s">
        <v>6</v>
      </c>
      <c r="Q23" s="5"/>
      <c r="R23" s="7" t="s">
        <v>7</v>
      </c>
      <c r="S23" s="184" t="s">
        <v>95</v>
      </c>
      <c r="T23" s="7" t="s">
        <v>9</v>
      </c>
      <c r="U23" s="8" t="s">
        <v>10</v>
      </c>
      <c r="V23" s="5" t="s">
        <v>11</v>
      </c>
      <c r="W23" s="261" t="s">
        <v>96</v>
      </c>
      <c r="X23" s="262"/>
      <c r="Y23" s="9" t="s">
        <v>10</v>
      </c>
      <c r="Z23" s="10"/>
      <c r="AA23" s="263" t="s">
        <v>13</v>
      </c>
      <c r="AB23" s="264"/>
      <c r="AC23" s="265"/>
      <c r="AD23" s="11" t="s">
        <v>14</v>
      </c>
      <c r="AE23" s="5"/>
      <c r="AF23" s="12" t="s">
        <v>15</v>
      </c>
      <c r="AG23" s="13"/>
      <c r="AH23" s="14"/>
      <c r="AI23" s="15"/>
      <c r="AJ23" s="7" t="s">
        <v>16</v>
      </c>
      <c r="AK23" s="5"/>
      <c r="AL23" s="246" t="s">
        <v>17</v>
      </c>
      <c r="AM23" s="247"/>
      <c r="AN23" s="248"/>
      <c r="AO23" s="5"/>
      <c r="AP23" s="16" t="s">
        <v>18</v>
      </c>
      <c r="AQ23" s="8" t="s">
        <v>18</v>
      </c>
      <c r="AR23" s="7" t="s">
        <v>19</v>
      </c>
      <c r="AS23" s="7" t="s">
        <v>19</v>
      </c>
      <c r="AT23" s="5"/>
      <c r="AU23" s="6" t="s">
        <v>18</v>
      </c>
      <c r="AV23" s="6" t="s">
        <v>11</v>
      </c>
      <c r="AW23" s="17" t="s">
        <v>11</v>
      </c>
    </row>
    <row r="24" spans="2:49" ht="16.5" customHeight="1" thickBot="1">
      <c r="B24" s="18" t="s">
        <v>11</v>
      </c>
      <c r="C24" s="19" t="s">
        <v>11</v>
      </c>
      <c r="D24" s="20" t="s">
        <v>6</v>
      </c>
      <c r="E24" s="21"/>
      <c r="F24" s="22" t="s">
        <v>20</v>
      </c>
      <c r="G24" s="22" t="s">
        <v>21</v>
      </c>
      <c r="H24" s="22" t="s">
        <v>22</v>
      </c>
      <c r="I24" s="22" t="s">
        <v>23</v>
      </c>
      <c r="J24" s="22" t="s">
        <v>24</v>
      </c>
      <c r="K24" s="22" t="s">
        <v>16</v>
      </c>
      <c r="L24" s="23"/>
      <c r="M24" s="24" t="s">
        <v>6</v>
      </c>
      <c r="N24" s="25" t="s">
        <v>25</v>
      </c>
      <c r="O24" s="26"/>
      <c r="P24" s="19" t="s">
        <v>26</v>
      </c>
      <c r="Q24" s="21"/>
      <c r="R24" s="19" t="s">
        <v>27</v>
      </c>
      <c r="S24" s="19"/>
      <c r="T24" s="19" t="s">
        <v>31</v>
      </c>
      <c r="U24" s="28" t="s">
        <v>32</v>
      </c>
      <c r="V24" s="21" t="s">
        <v>11</v>
      </c>
      <c r="W24" s="250" t="s">
        <v>97</v>
      </c>
      <c r="X24" s="251"/>
      <c r="Y24" s="29" t="s">
        <v>16</v>
      </c>
      <c r="Z24" s="30"/>
      <c r="AA24" s="252" t="s">
        <v>34</v>
      </c>
      <c r="AB24" s="253"/>
      <c r="AC24" s="254"/>
      <c r="AD24" s="31" t="s">
        <v>35</v>
      </c>
      <c r="AE24" s="21"/>
      <c r="AF24" s="32" t="s">
        <v>36</v>
      </c>
      <c r="AG24" s="33" t="s">
        <v>37</v>
      </c>
      <c r="AH24" s="32" t="s">
        <v>38</v>
      </c>
      <c r="AI24" s="32" t="s">
        <v>39</v>
      </c>
      <c r="AJ24" s="19" t="s">
        <v>40</v>
      </c>
      <c r="AK24" s="34"/>
      <c r="AL24" s="35" t="s">
        <v>41</v>
      </c>
      <c r="AM24" s="36" t="s">
        <v>105</v>
      </c>
      <c r="AN24" s="27"/>
      <c r="AO24" s="21"/>
      <c r="AP24" s="37" t="s">
        <v>10</v>
      </c>
      <c r="AQ24" s="28" t="s">
        <v>10</v>
      </c>
      <c r="AR24" s="19" t="s">
        <v>42</v>
      </c>
      <c r="AS24" s="19" t="s">
        <v>43</v>
      </c>
      <c r="AT24" s="21"/>
      <c r="AU24" s="23" t="s">
        <v>10</v>
      </c>
      <c r="AV24" s="23" t="s">
        <v>42</v>
      </c>
      <c r="AW24" s="38" t="s">
        <v>43</v>
      </c>
    </row>
    <row r="25" spans="2:49" ht="15.75" thickBot="1">
      <c r="B25" s="39"/>
      <c r="C25" s="40"/>
      <c r="D25" s="41" t="s">
        <v>11</v>
      </c>
      <c r="E25" s="42"/>
      <c r="F25" s="43"/>
      <c r="G25" s="43"/>
      <c r="H25" s="43"/>
      <c r="I25" s="43" t="s">
        <v>44</v>
      </c>
      <c r="J25" s="43"/>
      <c r="K25" s="43"/>
      <c r="L25" s="44"/>
      <c r="M25" s="45" t="s">
        <v>45</v>
      </c>
      <c r="N25" s="43" t="s">
        <v>46</v>
      </c>
      <c r="O25" s="44"/>
      <c r="P25" s="40" t="s">
        <v>11</v>
      </c>
      <c r="Q25" s="42"/>
      <c r="R25" s="40"/>
      <c r="S25" s="40"/>
      <c r="T25" s="40" t="s">
        <v>47</v>
      </c>
      <c r="U25" s="47" t="s">
        <v>48</v>
      </c>
      <c r="V25" s="42"/>
      <c r="W25" s="49" t="s">
        <v>49</v>
      </c>
      <c r="X25" s="50" t="s">
        <v>50</v>
      </c>
      <c r="Y25" s="51"/>
      <c r="Z25" s="42"/>
      <c r="AA25" s="52" t="s">
        <v>28</v>
      </c>
      <c r="AB25" s="53" t="s">
        <v>29</v>
      </c>
      <c r="AC25" s="54" t="s">
        <v>50</v>
      </c>
      <c r="AD25" s="55" t="s">
        <v>50</v>
      </c>
      <c r="AE25" s="56"/>
      <c r="AF25" s="40" t="s">
        <v>51</v>
      </c>
      <c r="AG25" s="57" t="s">
        <v>51</v>
      </c>
      <c r="AH25" s="40" t="s">
        <v>51</v>
      </c>
      <c r="AI25" s="40" t="s">
        <v>51</v>
      </c>
      <c r="AJ25" s="40" t="s">
        <v>51</v>
      </c>
      <c r="AK25" s="42"/>
      <c r="AL25" s="58" t="s">
        <v>52</v>
      </c>
      <c r="AM25" s="59" t="s">
        <v>53</v>
      </c>
      <c r="AN25" s="60" t="s">
        <v>54</v>
      </c>
      <c r="AO25" s="42"/>
      <c r="AP25" s="61" t="s">
        <v>19</v>
      </c>
      <c r="AQ25" s="47" t="s">
        <v>19</v>
      </c>
      <c r="AR25" s="40"/>
      <c r="AS25" s="40"/>
      <c r="AT25" s="42"/>
      <c r="AU25" s="62">
        <v>1</v>
      </c>
      <c r="AV25" s="63">
        <v>0</v>
      </c>
      <c r="AW25" s="64" t="s">
        <v>55</v>
      </c>
    </row>
    <row r="26" spans="2:49" ht="16.5" thickBot="1">
      <c r="B26" s="65">
        <v>41384</v>
      </c>
      <c r="C26" s="66" t="s">
        <v>56</v>
      </c>
      <c r="D26" s="6">
        <v>8</v>
      </c>
      <c r="E26" s="23"/>
      <c r="F26" s="67">
        <v>2.5</v>
      </c>
      <c r="G26" s="67">
        <v>0</v>
      </c>
      <c r="H26" s="67">
        <v>0.5</v>
      </c>
      <c r="I26" s="67">
        <v>0</v>
      </c>
      <c r="J26" s="67">
        <v>0</v>
      </c>
      <c r="K26" s="67">
        <f>SUM(F26:J26)</f>
        <v>3</v>
      </c>
      <c r="L26" s="68"/>
      <c r="M26" s="69">
        <v>0</v>
      </c>
      <c r="N26" s="6">
        <v>0</v>
      </c>
      <c r="O26" s="68"/>
      <c r="P26" s="70">
        <f>D26-(M26+N26)</f>
        <v>8</v>
      </c>
      <c r="Q26" s="68"/>
      <c r="R26" s="67" t="s">
        <v>90</v>
      </c>
      <c r="S26" s="71">
        <v>2</v>
      </c>
      <c r="T26" s="72">
        <v>30</v>
      </c>
      <c r="U26" s="7">
        <f>P26*T26</f>
        <v>240</v>
      </c>
      <c r="V26" s="68"/>
      <c r="W26" s="74">
        <v>0</v>
      </c>
      <c r="X26" s="74">
        <v>0</v>
      </c>
      <c r="Y26" s="75">
        <v>77</v>
      </c>
      <c r="Z26" s="76">
        <v>185</v>
      </c>
      <c r="AA26" s="73">
        <v>0</v>
      </c>
      <c r="AB26" s="74">
        <v>0</v>
      </c>
      <c r="AC26" s="74"/>
      <c r="AD26" s="74">
        <v>57</v>
      </c>
      <c r="AE26" s="21"/>
      <c r="AF26" s="2">
        <f>Y26*S26</f>
        <v>154</v>
      </c>
      <c r="AG26" s="77">
        <v>98.2</v>
      </c>
      <c r="AH26" s="6">
        <v>2.0569999999999999</v>
      </c>
      <c r="AI26" s="6">
        <v>0</v>
      </c>
      <c r="AJ26" s="77">
        <f>AG26+AI26</f>
        <v>98.2</v>
      </c>
      <c r="AK26" s="78"/>
      <c r="AL26" s="79">
        <v>1051</v>
      </c>
      <c r="AM26" s="80">
        <f>AF26+AG26+AH26+AI26</f>
        <v>254.25699999999998</v>
      </c>
      <c r="AN26" s="80">
        <f>AL26-AM26</f>
        <v>796.74300000000005</v>
      </c>
      <c r="AO26" s="21"/>
      <c r="AP26" s="2">
        <f>(Y26/U26)*100</f>
        <v>32.083333333333336</v>
      </c>
      <c r="AQ26" s="6" t="s">
        <v>57</v>
      </c>
      <c r="AR26" s="7">
        <f>(AG26/(AF26+AG26))*100</f>
        <v>38.937351308485333</v>
      </c>
      <c r="AS26" s="6">
        <f>(AJ26/AF26)*100</f>
        <v>63.766233766233768</v>
      </c>
      <c r="AT26" s="68"/>
      <c r="AU26" s="69" t="s">
        <v>58</v>
      </c>
      <c r="AV26" s="6" t="s">
        <v>58</v>
      </c>
      <c r="AW26" s="6" t="s">
        <v>58</v>
      </c>
    </row>
    <row r="27" spans="2:49" ht="16.5" thickBot="1">
      <c r="B27" s="81" t="s">
        <v>81</v>
      </c>
      <c r="C27" s="44"/>
      <c r="D27" s="44"/>
      <c r="E27" s="23"/>
      <c r="F27" s="82"/>
      <c r="G27" s="82"/>
      <c r="H27" s="82"/>
      <c r="I27" s="82"/>
      <c r="J27" s="82"/>
      <c r="K27" s="82"/>
      <c r="L27" s="68"/>
      <c r="M27" s="83"/>
      <c r="N27" s="84"/>
      <c r="O27" s="68"/>
      <c r="P27" s="85">
        <f>(D26-(K26))-M26-N26</f>
        <v>5</v>
      </c>
      <c r="Q27" s="68"/>
      <c r="R27" s="83"/>
      <c r="S27" s="86"/>
      <c r="T27" s="87"/>
      <c r="U27" s="88">
        <f>P27*T26</f>
        <v>150</v>
      </c>
      <c r="V27" s="89"/>
      <c r="W27" s="91"/>
      <c r="X27" s="91"/>
      <c r="Y27" s="92"/>
      <c r="Z27" s="93"/>
      <c r="AA27" s="90"/>
      <c r="AB27" s="91"/>
      <c r="AC27" s="91"/>
      <c r="AD27" s="91"/>
      <c r="AE27" s="34"/>
      <c r="AF27" s="94"/>
      <c r="AG27" s="95"/>
      <c r="AH27" s="87"/>
      <c r="AI27" s="87"/>
      <c r="AJ27" s="87"/>
      <c r="AK27" s="89"/>
      <c r="AL27" s="96"/>
      <c r="AM27" s="95"/>
      <c r="AN27" s="95"/>
      <c r="AO27" s="34"/>
      <c r="AP27" s="97">
        <f>(Y26/U27)*100</f>
        <v>51.333333333333329</v>
      </c>
      <c r="AQ27" s="87"/>
      <c r="AR27" s="87"/>
      <c r="AS27" s="87"/>
      <c r="AT27" s="89"/>
      <c r="AU27" s="83"/>
      <c r="AV27" s="84"/>
      <c r="AW27" s="84"/>
    </row>
    <row r="28" spans="2:49" ht="15.75" thickBot="1"/>
    <row r="29" spans="2:49" ht="16.5" thickBot="1">
      <c r="B29" s="65">
        <v>41384</v>
      </c>
      <c r="C29" s="66" t="s">
        <v>84</v>
      </c>
      <c r="D29" s="6">
        <v>7.5</v>
      </c>
      <c r="E29" s="23"/>
      <c r="F29" s="67">
        <v>0</v>
      </c>
      <c r="G29" s="67">
        <v>0</v>
      </c>
      <c r="H29" s="67">
        <v>1</v>
      </c>
      <c r="I29" s="67">
        <v>0</v>
      </c>
      <c r="J29" s="67">
        <v>0</v>
      </c>
      <c r="K29" s="67">
        <f>SUM(F29:J29)</f>
        <v>1</v>
      </c>
      <c r="L29" s="68"/>
      <c r="M29" s="69">
        <v>0</v>
      </c>
      <c r="N29" s="6">
        <v>0</v>
      </c>
      <c r="O29" s="68"/>
      <c r="P29" s="70">
        <f>D29-(M29+N29)</f>
        <v>7.5</v>
      </c>
      <c r="Q29" s="68"/>
      <c r="R29" s="67" t="s">
        <v>90</v>
      </c>
      <c r="S29" s="71">
        <v>2</v>
      </c>
      <c r="T29" s="72">
        <v>30</v>
      </c>
      <c r="U29" s="7">
        <f>P29*T29</f>
        <v>225</v>
      </c>
      <c r="V29" s="68"/>
      <c r="W29" s="74">
        <v>0</v>
      </c>
      <c r="X29" s="74">
        <v>0</v>
      </c>
      <c r="Y29" s="75">
        <v>108</v>
      </c>
      <c r="Z29" s="76">
        <v>185</v>
      </c>
      <c r="AA29" s="73">
        <v>0</v>
      </c>
      <c r="AB29" s="74">
        <v>0</v>
      </c>
      <c r="AC29" s="74"/>
      <c r="AD29" s="74">
        <v>0</v>
      </c>
      <c r="AE29" s="21"/>
      <c r="AF29" s="2">
        <f>Y29*S29</f>
        <v>216</v>
      </c>
      <c r="AG29" s="77">
        <v>0</v>
      </c>
      <c r="AH29" s="6">
        <v>1.08</v>
      </c>
      <c r="AI29" s="6">
        <v>0</v>
      </c>
      <c r="AJ29" s="77">
        <f>AG29+AI29</f>
        <v>0</v>
      </c>
      <c r="AK29" s="78"/>
      <c r="AL29" s="79">
        <f>AN26</f>
        <v>796.74300000000005</v>
      </c>
      <c r="AM29" s="80">
        <f>AF29+AG29+AH29+AI29</f>
        <v>217.08</v>
      </c>
      <c r="AN29" s="80">
        <f>AL29-AM29</f>
        <v>579.66300000000001</v>
      </c>
      <c r="AO29" s="21"/>
      <c r="AP29" s="2">
        <f>(Y29/U29)*100</f>
        <v>48</v>
      </c>
      <c r="AQ29" s="6" t="s">
        <v>57</v>
      </c>
      <c r="AR29" s="7">
        <f>(AG29/(AF29+AG29))*100</f>
        <v>0</v>
      </c>
      <c r="AS29" s="6">
        <f>(AJ29/AF29)*100</f>
        <v>0</v>
      </c>
      <c r="AT29" s="68"/>
      <c r="AU29" s="69" t="s">
        <v>58</v>
      </c>
      <c r="AV29" s="6" t="s">
        <v>58</v>
      </c>
      <c r="AW29" s="6" t="s">
        <v>58</v>
      </c>
    </row>
    <row r="30" spans="2:49" ht="16.5" thickBot="1">
      <c r="B30" s="81" t="s">
        <v>78</v>
      </c>
      <c r="C30" s="44"/>
      <c r="D30" s="44"/>
      <c r="E30" s="23"/>
      <c r="F30" s="82"/>
      <c r="G30" s="82"/>
      <c r="H30" s="82"/>
      <c r="I30" s="82"/>
      <c r="J30" s="82"/>
      <c r="K30" s="82"/>
      <c r="L30" s="68"/>
      <c r="M30" s="83"/>
      <c r="N30" s="84"/>
      <c r="O30" s="68"/>
      <c r="P30" s="85">
        <f>(D29-(K29))-M29-N29</f>
        <v>6.5</v>
      </c>
      <c r="Q30" s="68"/>
      <c r="R30" s="83"/>
      <c r="S30" s="86"/>
      <c r="T30" s="87"/>
      <c r="U30" s="88">
        <f>P30*T29</f>
        <v>195</v>
      </c>
      <c r="V30" s="89"/>
      <c r="W30" s="91"/>
      <c r="X30" s="91"/>
      <c r="Y30" s="92"/>
      <c r="Z30" s="93"/>
      <c r="AA30" s="90"/>
      <c r="AB30" s="91"/>
      <c r="AC30" s="91"/>
      <c r="AD30" s="91"/>
      <c r="AE30" s="34"/>
      <c r="AF30" s="94"/>
      <c r="AG30" s="95"/>
      <c r="AH30" s="87"/>
      <c r="AI30" s="87"/>
      <c r="AJ30" s="87"/>
      <c r="AK30" s="89"/>
      <c r="AL30" s="96"/>
      <c r="AM30" s="95"/>
      <c r="AN30" s="95"/>
      <c r="AO30" s="34"/>
      <c r="AP30" s="97">
        <f>(Y29/U30)*100</f>
        <v>55.384615384615387</v>
      </c>
      <c r="AQ30" s="87"/>
      <c r="AR30" s="87"/>
      <c r="AS30" s="87"/>
      <c r="AT30" s="89"/>
      <c r="AU30" s="83"/>
      <c r="AV30" s="84"/>
      <c r="AW30" s="84"/>
    </row>
    <row r="31" spans="2:49" ht="15.75" thickBot="1"/>
    <row r="32" spans="2:49" ht="16.5" thickBot="1">
      <c r="B32" s="65">
        <v>41385</v>
      </c>
      <c r="C32" s="66" t="s">
        <v>56</v>
      </c>
      <c r="D32" s="6">
        <v>8</v>
      </c>
      <c r="E32" s="23"/>
      <c r="F32" s="67">
        <v>1</v>
      </c>
      <c r="G32" s="67">
        <v>0</v>
      </c>
      <c r="H32" s="67">
        <v>0</v>
      </c>
      <c r="I32" s="67">
        <v>0</v>
      </c>
      <c r="J32" s="67">
        <v>0</v>
      </c>
      <c r="K32" s="67">
        <f>SUM(F32:J32)</f>
        <v>1</v>
      </c>
      <c r="L32" s="68"/>
      <c r="M32" s="69">
        <v>0</v>
      </c>
      <c r="N32" s="6">
        <v>0</v>
      </c>
      <c r="O32" s="68"/>
      <c r="P32" s="70">
        <f>D32-(M32+N32)</f>
        <v>8</v>
      </c>
      <c r="Q32" s="68"/>
      <c r="R32" s="67" t="s">
        <v>90</v>
      </c>
      <c r="S32" s="71">
        <v>2</v>
      </c>
      <c r="T32" s="72">
        <v>30</v>
      </c>
      <c r="U32" s="7">
        <f>P32*T32</f>
        <v>240</v>
      </c>
      <c r="V32" s="68"/>
      <c r="W32" s="74">
        <v>0</v>
      </c>
      <c r="X32" s="74">
        <v>0</v>
      </c>
      <c r="Y32" s="75">
        <v>160</v>
      </c>
      <c r="Z32" s="76">
        <v>185</v>
      </c>
      <c r="AA32" s="73">
        <v>0</v>
      </c>
      <c r="AB32" s="74">
        <v>0</v>
      </c>
      <c r="AC32" s="74"/>
      <c r="AD32" s="74">
        <v>0</v>
      </c>
      <c r="AE32" s="21"/>
      <c r="AF32" s="2">
        <f>Y32*S32</f>
        <v>320</v>
      </c>
      <c r="AG32" s="77">
        <v>9.3000000000000007</v>
      </c>
      <c r="AH32" s="6">
        <v>1.06</v>
      </c>
      <c r="AI32" s="6">
        <v>0</v>
      </c>
      <c r="AJ32" s="77">
        <f>AG32+AI32</f>
        <v>9.3000000000000007</v>
      </c>
      <c r="AK32" s="78"/>
      <c r="AL32" s="79">
        <f>AN29</f>
        <v>579.66300000000001</v>
      </c>
      <c r="AM32" s="80">
        <f>AF32+AG32+AH32+AI32</f>
        <v>330.36</v>
      </c>
      <c r="AN32" s="80">
        <f>AL32-AM32</f>
        <v>249.303</v>
      </c>
      <c r="AO32" s="21"/>
      <c r="AP32" s="2">
        <f>(Y32/U32)*100</f>
        <v>66.666666666666657</v>
      </c>
      <c r="AQ32" s="6" t="s">
        <v>57</v>
      </c>
      <c r="AR32" s="7">
        <f>(AG32/(AF32+AG32))*100</f>
        <v>2.8241724870938354</v>
      </c>
      <c r="AS32" s="6">
        <f>(AJ32/AF32)*100</f>
        <v>2.90625</v>
      </c>
      <c r="AT32" s="68"/>
      <c r="AU32" s="69" t="s">
        <v>58</v>
      </c>
      <c r="AV32" s="6" t="s">
        <v>58</v>
      </c>
      <c r="AW32" s="6" t="s">
        <v>58</v>
      </c>
    </row>
    <row r="33" spans="2:49" ht="16.5" thickBot="1">
      <c r="B33" s="81" t="s">
        <v>78</v>
      </c>
      <c r="C33" s="44"/>
      <c r="D33" s="44"/>
      <c r="E33" s="23"/>
      <c r="F33" s="82"/>
      <c r="G33" s="82"/>
      <c r="H33" s="82"/>
      <c r="I33" s="82"/>
      <c r="J33" s="82"/>
      <c r="K33" s="82"/>
      <c r="L33" s="68"/>
      <c r="M33" s="83"/>
      <c r="N33" s="84"/>
      <c r="O33" s="68"/>
      <c r="P33" s="85">
        <f>(D32-(K32))-M32-N32</f>
        <v>7</v>
      </c>
      <c r="Q33" s="68"/>
      <c r="R33" s="83"/>
      <c r="S33" s="86"/>
      <c r="T33" s="87"/>
      <c r="U33" s="88">
        <f>P33*T32</f>
        <v>210</v>
      </c>
      <c r="V33" s="89"/>
      <c r="W33" s="91"/>
      <c r="X33" s="91"/>
      <c r="Y33" s="92"/>
      <c r="Z33" s="93"/>
      <c r="AA33" s="90"/>
      <c r="AB33" s="91"/>
      <c r="AC33" s="91"/>
      <c r="AD33" s="91"/>
      <c r="AE33" s="34"/>
      <c r="AF33" s="94"/>
      <c r="AG33" s="95"/>
      <c r="AH33" s="87"/>
      <c r="AI33" s="87"/>
      <c r="AJ33" s="87"/>
      <c r="AK33" s="89"/>
      <c r="AL33" s="96"/>
      <c r="AM33" s="95"/>
      <c r="AN33" s="95"/>
      <c r="AO33" s="34"/>
      <c r="AP33" s="97">
        <f>(Y32/U33)*100</f>
        <v>76.19047619047619</v>
      </c>
      <c r="AQ33" s="87"/>
      <c r="AR33" s="87"/>
      <c r="AS33" s="87"/>
      <c r="AT33" s="89"/>
      <c r="AU33" s="83"/>
      <c r="AV33" s="84"/>
      <c r="AW33" s="84"/>
    </row>
    <row r="34" spans="2:49" ht="15.75" thickBot="1"/>
    <row r="35" spans="2:49" ht="16.5" thickBot="1">
      <c r="B35" s="65">
        <v>41385</v>
      </c>
      <c r="C35" s="66" t="s">
        <v>84</v>
      </c>
      <c r="D35" s="6">
        <v>7.5</v>
      </c>
      <c r="E35" s="23"/>
      <c r="F35" s="67">
        <v>0.5</v>
      </c>
      <c r="G35" s="67">
        <v>0</v>
      </c>
      <c r="H35" s="67">
        <v>0</v>
      </c>
      <c r="I35" s="67">
        <v>0</v>
      </c>
      <c r="J35" s="67">
        <v>0</v>
      </c>
      <c r="K35" s="67">
        <f>SUM(F35:J35)</f>
        <v>0.5</v>
      </c>
      <c r="L35" s="68"/>
      <c r="M35" s="69">
        <v>2.5</v>
      </c>
      <c r="N35" s="6">
        <v>0</v>
      </c>
      <c r="O35" s="68"/>
      <c r="P35" s="70">
        <f>D35-(M35+N35)</f>
        <v>5</v>
      </c>
      <c r="Q35" s="68"/>
      <c r="R35" s="67" t="s">
        <v>90</v>
      </c>
      <c r="S35" s="71">
        <v>2</v>
      </c>
      <c r="T35" s="72">
        <v>30</v>
      </c>
      <c r="U35" s="7">
        <f>P35*T35</f>
        <v>150</v>
      </c>
      <c r="V35" s="68"/>
      <c r="W35" s="74">
        <v>0</v>
      </c>
      <c r="X35" s="74">
        <v>0</v>
      </c>
      <c r="Y35" s="75">
        <v>103</v>
      </c>
      <c r="Z35" s="76">
        <v>185</v>
      </c>
      <c r="AA35" s="73">
        <v>0</v>
      </c>
      <c r="AB35" s="74">
        <v>0</v>
      </c>
      <c r="AC35" s="74"/>
      <c r="AD35" s="74">
        <v>17</v>
      </c>
      <c r="AE35" s="21"/>
      <c r="AF35" s="2">
        <f>Y35*S35</f>
        <v>206</v>
      </c>
      <c r="AG35" s="77">
        <v>34</v>
      </c>
      <c r="AH35" s="6">
        <v>2.266</v>
      </c>
      <c r="AI35" s="6">
        <v>0.5</v>
      </c>
      <c r="AJ35" s="77">
        <f>AG35+AI35</f>
        <v>34.5</v>
      </c>
      <c r="AK35" s="78"/>
      <c r="AL35" s="79">
        <f>AN32</f>
        <v>249.303</v>
      </c>
      <c r="AM35" s="80">
        <f>AF35+AG35+AH35+AI35</f>
        <v>242.76599999999999</v>
      </c>
      <c r="AN35" s="80">
        <f>AL35-AM35</f>
        <v>6.5370000000000061</v>
      </c>
      <c r="AO35" s="21"/>
      <c r="AP35" s="2">
        <f>(Y35/U35)*100</f>
        <v>68.666666666666671</v>
      </c>
      <c r="AQ35" s="6" t="s">
        <v>57</v>
      </c>
      <c r="AR35" s="7">
        <f>(AG35/(AF35+AG35))*100</f>
        <v>14.166666666666666</v>
      </c>
      <c r="AS35" s="6">
        <f>(AJ35/AF35)*100</f>
        <v>16.747572815533982</v>
      </c>
      <c r="AT35" s="68"/>
      <c r="AU35" s="69" t="s">
        <v>58</v>
      </c>
      <c r="AV35" s="6" t="s">
        <v>58</v>
      </c>
      <c r="AW35" s="6" t="s">
        <v>58</v>
      </c>
    </row>
    <row r="36" spans="2:49" ht="16.5" thickBot="1">
      <c r="B36" s="81" t="s">
        <v>81</v>
      </c>
      <c r="C36" s="44"/>
      <c r="D36" s="44"/>
      <c r="E36" s="23"/>
      <c r="F36" s="82"/>
      <c r="G36" s="82"/>
      <c r="H36" s="82"/>
      <c r="I36" s="82"/>
      <c r="J36" s="82"/>
      <c r="K36" s="82"/>
      <c r="L36" s="68"/>
      <c r="M36" s="83"/>
      <c r="N36" s="84"/>
      <c r="O36" s="68"/>
      <c r="P36" s="85">
        <f>(D35-(K35))-M35-N35</f>
        <v>4.5</v>
      </c>
      <c r="Q36" s="68"/>
      <c r="R36" s="83"/>
      <c r="S36" s="86"/>
      <c r="T36" s="87"/>
      <c r="U36" s="88">
        <f>P36*T35</f>
        <v>135</v>
      </c>
      <c r="V36" s="89"/>
      <c r="W36" s="91"/>
      <c r="X36" s="91"/>
      <c r="Y36" s="92"/>
      <c r="Z36" s="93"/>
      <c r="AA36" s="90"/>
      <c r="AB36" s="91"/>
      <c r="AC36" s="91"/>
      <c r="AD36" s="91"/>
      <c r="AE36" s="34"/>
      <c r="AF36" s="94"/>
      <c r="AG36" s="95"/>
      <c r="AH36" s="87"/>
      <c r="AI36" s="87"/>
      <c r="AJ36" s="87"/>
      <c r="AK36" s="89"/>
      <c r="AL36" s="96"/>
      <c r="AM36" s="95"/>
      <c r="AN36" s="95"/>
      <c r="AO36" s="34"/>
      <c r="AP36" s="97">
        <f>(Y35/U36)*100</f>
        <v>76.296296296296291</v>
      </c>
      <c r="AQ36" s="87"/>
      <c r="AR36" s="87"/>
      <c r="AS36" s="87"/>
      <c r="AT36" s="89"/>
      <c r="AU36" s="83"/>
      <c r="AV36" s="84"/>
      <c r="AW36" s="84"/>
    </row>
    <row r="37" spans="2:49" ht="15.75" thickBot="1"/>
    <row r="38" spans="2:49" ht="16.5" customHeight="1">
      <c r="B38" s="2" t="s">
        <v>2</v>
      </c>
      <c r="C38" s="3" t="s">
        <v>3</v>
      </c>
      <c r="D38" s="4" t="s">
        <v>3</v>
      </c>
      <c r="E38" s="5"/>
      <c r="F38" s="255" t="s">
        <v>4</v>
      </c>
      <c r="G38" s="256"/>
      <c r="H38" s="256"/>
      <c r="I38" s="256"/>
      <c r="J38" s="256"/>
      <c r="K38" s="257"/>
      <c r="L38" s="6"/>
      <c r="M38" s="258" t="s">
        <v>5</v>
      </c>
      <c r="N38" s="259"/>
      <c r="O38" s="6"/>
      <c r="P38" s="7" t="s">
        <v>6</v>
      </c>
      <c r="Q38" s="5"/>
      <c r="R38" s="7" t="s">
        <v>7</v>
      </c>
      <c r="S38" s="185" t="s">
        <v>95</v>
      </c>
      <c r="T38" s="7" t="s">
        <v>9</v>
      </c>
      <c r="U38" s="8" t="s">
        <v>10</v>
      </c>
      <c r="V38" s="5" t="s">
        <v>11</v>
      </c>
      <c r="W38" s="261" t="s">
        <v>96</v>
      </c>
      <c r="X38" s="262"/>
      <c r="Y38" s="9" t="s">
        <v>10</v>
      </c>
      <c r="Z38" s="10"/>
      <c r="AA38" s="263" t="s">
        <v>13</v>
      </c>
      <c r="AB38" s="264"/>
      <c r="AC38" s="265"/>
      <c r="AD38" s="11" t="s">
        <v>14</v>
      </c>
      <c r="AE38" s="5"/>
      <c r="AF38" s="12" t="s">
        <v>15</v>
      </c>
      <c r="AG38" s="13"/>
      <c r="AH38" s="14"/>
      <c r="AI38" s="15"/>
      <c r="AJ38" s="7" t="s">
        <v>16</v>
      </c>
      <c r="AK38" s="5"/>
      <c r="AL38" s="246" t="s">
        <v>17</v>
      </c>
      <c r="AM38" s="247"/>
      <c r="AN38" s="248"/>
      <c r="AO38" s="5"/>
      <c r="AP38" s="16" t="s">
        <v>18</v>
      </c>
      <c r="AQ38" s="8" t="s">
        <v>18</v>
      </c>
      <c r="AR38" s="7" t="s">
        <v>19</v>
      </c>
      <c r="AS38" s="7" t="s">
        <v>19</v>
      </c>
      <c r="AT38" s="5"/>
      <c r="AU38" s="6" t="s">
        <v>18</v>
      </c>
      <c r="AV38" s="6" t="s">
        <v>11</v>
      </c>
      <c r="AW38" s="17" t="s">
        <v>11</v>
      </c>
    </row>
    <row r="39" spans="2:49" ht="16.5" customHeight="1" thickBot="1">
      <c r="B39" s="18" t="s">
        <v>11</v>
      </c>
      <c r="C39" s="19" t="s">
        <v>11</v>
      </c>
      <c r="D39" s="20" t="s">
        <v>6</v>
      </c>
      <c r="E39" s="21"/>
      <c r="F39" s="22" t="s">
        <v>20</v>
      </c>
      <c r="G39" s="22" t="s">
        <v>21</v>
      </c>
      <c r="H39" s="22" t="s">
        <v>22</v>
      </c>
      <c r="I39" s="22" t="s">
        <v>23</v>
      </c>
      <c r="J39" s="22" t="s">
        <v>24</v>
      </c>
      <c r="K39" s="22" t="s">
        <v>16</v>
      </c>
      <c r="L39" s="23"/>
      <c r="M39" s="24" t="s">
        <v>6</v>
      </c>
      <c r="N39" s="25" t="s">
        <v>25</v>
      </c>
      <c r="O39" s="26"/>
      <c r="P39" s="19" t="s">
        <v>26</v>
      </c>
      <c r="Q39" s="21"/>
      <c r="R39" s="19" t="s">
        <v>27</v>
      </c>
      <c r="S39" s="19"/>
      <c r="T39" s="19" t="s">
        <v>31</v>
      </c>
      <c r="U39" s="28" t="s">
        <v>32</v>
      </c>
      <c r="V39" s="21" t="s">
        <v>11</v>
      </c>
      <c r="W39" s="250" t="s">
        <v>97</v>
      </c>
      <c r="X39" s="251"/>
      <c r="Y39" s="29" t="s">
        <v>16</v>
      </c>
      <c r="Z39" s="30"/>
      <c r="AA39" s="252" t="s">
        <v>34</v>
      </c>
      <c r="AB39" s="253"/>
      <c r="AC39" s="254"/>
      <c r="AD39" s="31" t="s">
        <v>35</v>
      </c>
      <c r="AE39" s="21"/>
      <c r="AF39" s="32" t="s">
        <v>36</v>
      </c>
      <c r="AG39" s="33" t="s">
        <v>37</v>
      </c>
      <c r="AH39" s="32" t="s">
        <v>38</v>
      </c>
      <c r="AI39" s="32" t="s">
        <v>39</v>
      </c>
      <c r="AJ39" s="19" t="s">
        <v>40</v>
      </c>
      <c r="AK39" s="34"/>
      <c r="AL39" s="35" t="s">
        <v>41</v>
      </c>
      <c r="AM39" s="36" t="s">
        <v>107</v>
      </c>
      <c r="AN39" s="27"/>
      <c r="AO39" s="21"/>
      <c r="AP39" s="37" t="s">
        <v>10</v>
      </c>
      <c r="AQ39" s="28" t="s">
        <v>10</v>
      </c>
      <c r="AR39" s="19" t="s">
        <v>42</v>
      </c>
      <c r="AS39" s="19" t="s">
        <v>43</v>
      </c>
      <c r="AT39" s="21"/>
      <c r="AU39" s="23" t="s">
        <v>10</v>
      </c>
      <c r="AV39" s="23" t="s">
        <v>42</v>
      </c>
      <c r="AW39" s="38" t="s">
        <v>43</v>
      </c>
    </row>
    <row r="40" spans="2:49" ht="15.75" thickBot="1">
      <c r="B40" s="39"/>
      <c r="C40" s="40"/>
      <c r="D40" s="41" t="s">
        <v>11</v>
      </c>
      <c r="E40" s="42"/>
      <c r="F40" s="43"/>
      <c r="G40" s="43"/>
      <c r="H40" s="43"/>
      <c r="I40" s="43" t="s">
        <v>44</v>
      </c>
      <c r="J40" s="43"/>
      <c r="K40" s="43"/>
      <c r="L40" s="44"/>
      <c r="M40" s="45" t="s">
        <v>45</v>
      </c>
      <c r="N40" s="43" t="s">
        <v>46</v>
      </c>
      <c r="O40" s="44"/>
      <c r="P40" s="40" t="s">
        <v>11</v>
      </c>
      <c r="Q40" s="42"/>
      <c r="R40" s="40"/>
      <c r="S40" s="40"/>
      <c r="T40" s="40" t="s">
        <v>47</v>
      </c>
      <c r="U40" s="47" t="s">
        <v>48</v>
      </c>
      <c r="V40" s="42"/>
      <c r="W40" s="49" t="s">
        <v>49</v>
      </c>
      <c r="X40" s="50" t="s">
        <v>50</v>
      </c>
      <c r="Y40" s="51"/>
      <c r="Z40" s="42"/>
      <c r="AA40" s="52" t="s">
        <v>28</v>
      </c>
      <c r="AB40" s="53" t="s">
        <v>29</v>
      </c>
      <c r="AC40" s="54" t="s">
        <v>50</v>
      </c>
      <c r="AD40" s="55" t="s">
        <v>50</v>
      </c>
      <c r="AE40" s="56"/>
      <c r="AF40" s="40" t="s">
        <v>51</v>
      </c>
      <c r="AG40" s="57" t="s">
        <v>51</v>
      </c>
      <c r="AH40" s="40" t="s">
        <v>51</v>
      </c>
      <c r="AI40" s="40" t="s">
        <v>51</v>
      </c>
      <c r="AJ40" s="40" t="s">
        <v>51</v>
      </c>
      <c r="AK40" s="42"/>
      <c r="AL40" s="58" t="s">
        <v>52</v>
      </c>
      <c r="AM40" s="59" t="s">
        <v>53</v>
      </c>
      <c r="AN40" s="60" t="s">
        <v>54</v>
      </c>
      <c r="AO40" s="42"/>
      <c r="AP40" s="61" t="s">
        <v>19</v>
      </c>
      <c r="AQ40" s="47" t="s">
        <v>19</v>
      </c>
      <c r="AR40" s="40"/>
      <c r="AS40" s="40"/>
      <c r="AT40" s="42"/>
      <c r="AU40" s="62">
        <v>1</v>
      </c>
      <c r="AV40" s="63">
        <v>0</v>
      </c>
      <c r="AW40" s="64" t="s">
        <v>55</v>
      </c>
    </row>
    <row r="41" spans="2:49" ht="16.5" thickBot="1">
      <c r="B41" s="65">
        <v>41387</v>
      </c>
      <c r="C41" s="66" t="s">
        <v>56</v>
      </c>
      <c r="D41" s="6">
        <v>8</v>
      </c>
      <c r="E41" s="23"/>
      <c r="F41" s="67">
        <v>2</v>
      </c>
      <c r="G41" s="67">
        <v>0.16</v>
      </c>
      <c r="H41" s="67">
        <v>0</v>
      </c>
      <c r="I41" s="67">
        <v>0</v>
      </c>
      <c r="J41" s="67">
        <v>0</v>
      </c>
      <c r="K41" s="67">
        <f>SUM(F41:J41)</f>
        <v>2.16</v>
      </c>
      <c r="L41" s="68"/>
      <c r="M41" s="69">
        <v>0</v>
      </c>
      <c r="N41" s="6">
        <v>0</v>
      </c>
      <c r="O41" s="68"/>
      <c r="P41" s="70">
        <f>D41-(M41+N41)</f>
        <v>8</v>
      </c>
      <c r="Q41" s="68"/>
      <c r="R41" s="67" t="s">
        <v>90</v>
      </c>
      <c r="S41" s="71">
        <v>2</v>
      </c>
      <c r="T41" s="72">
        <v>30</v>
      </c>
      <c r="U41" s="7">
        <f>P41*T41</f>
        <v>240</v>
      </c>
      <c r="V41" s="68"/>
      <c r="W41" s="74">
        <v>0</v>
      </c>
      <c r="X41" s="74">
        <v>0</v>
      </c>
      <c r="Y41" s="75">
        <v>146</v>
      </c>
      <c r="Z41" s="76">
        <v>185</v>
      </c>
      <c r="AA41" s="73">
        <v>0</v>
      </c>
      <c r="AB41" s="74">
        <v>0</v>
      </c>
      <c r="AC41" s="74"/>
      <c r="AD41" s="74">
        <v>12</v>
      </c>
      <c r="AE41" s="21"/>
      <c r="AF41" s="2">
        <f>Y41*S41</f>
        <v>292</v>
      </c>
      <c r="AG41" s="77">
        <v>24.09</v>
      </c>
      <c r="AH41" s="6">
        <v>2.0099999999999998</v>
      </c>
      <c r="AI41" s="6">
        <v>0</v>
      </c>
      <c r="AJ41" s="77">
        <f>AG41+AI41</f>
        <v>24.09</v>
      </c>
      <c r="AK41" s="78"/>
      <c r="AL41" s="79">
        <v>766</v>
      </c>
      <c r="AM41" s="80">
        <f>AF41+AG41+AH41+AI41</f>
        <v>318.09999999999997</v>
      </c>
      <c r="AN41" s="80">
        <f>AL41-AM41</f>
        <v>447.90000000000003</v>
      </c>
      <c r="AO41" s="21"/>
      <c r="AP41" s="2">
        <f>(Y41/U41)*100</f>
        <v>60.833333333333329</v>
      </c>
      <c r="AQ41" s="6" t="s">
        <v>57</v>
      </c>
      <c r="AR41" s="7">
        <f>(AG41/(AF41+AG41))*100</f>
        <v>7.6212471131639727</v>
      </c>
      <c r="AS41" s="6">
        <f>(AJ41/AF41)*100</f>
        <v>8.25</v>
      </c>
      <c r="AT41" s="68"/>
      <c r="AU41" s="69" t="s">
        <v>58</v>
      </c>
      <c r="AV41" s="6" t="s">
        <v>58</v>
      </c>
      <c r="AW41" s="6" t="s">
        <v>58</v>
      </c>
    </row>
    <row r="42" spans="2:49" ht="16.5" thickBot="1">
      <c r="B42" s="81" t="s">
        <v>94</v>
      </c>
      <c r="C42" s="44"/>
      <c r="D42" s="44"/>
      <c r="E42" s="23"/>
      <c r="F42" s="82"/>
      <c r="G42" s="82"/>
      <c r="H42" s="82"/>
      <c r="I42" s="82"/>
      <c r="J42" s="82"/>
      <c r="K42" s="82"/>
      <c r="L42" s="68"/>
      <c r="M42" s="83"/>
      <c r="N42" s="84"/>
      <c r="O42" s="68"/>
      <c r="P42" s="85">
        <f>(D41-(K41))-M41-N41</f>
        <v>5.84</v>
      </c>
      <c r="Q42" s="68"/>
      <c r="R42" s="83"/>
      <c r="S42" s="86"/>
      <c r="T42" s="87"/>
      <c r="U42" s="88">
        <f>P42*T41</f>
        <v>175.2</v>
      </c>
      <c r="V42" s="89"/>
      <c r="W42" s="91"/>
      <c r="X42" s="91"/>
      <c r="Y42" s="92"/>
      <c r="Z42" s="93"/>
      <c r="AA42" s="90"/>
      <c r="AB42" s="91"/>
      <c r="AC42" s="91"/>
      <c r="AD42" s="91"/>
      <c r="AE42" s="34"/>
      <c r="AF42" s="94"/>
      <c r="AG42" s="95"/>
      <c r="AH42" s="87"/>
      <c r="AI42" s="87"/>
      <c r="AJ42" s="87"/>
      <c r="AK42" s="89"/>
      <c r="AL42" s="96"/>
      <c r="AM42" s="95"/>
      <c r="AN42" s="95"/>
      <c r="AO42" s="34"/>
      <c r="AP42" s="97">
        <f>(Y41/U42)*100</f>
        <v>83.333333333333343</v>
      </c>
      <c r="AQ42" s="87"/>
      <c r="AR42" s="87"/>
      <c r="AS42" s="87"/>
      <c r="AT42" s="89"/>
      <c r="AU42" s="83"/>
      <c r="AV42" s="84"/>
      <c r="AW42" s="84"/>
    </row>
    <row r="43" spans="2:49" ht="15.75" thickBot="1"/>
    <row r="44" spans="2:49" ht="16.5" thickBot="1">
      <c r="B44" s="65">
        <v>41387</v>
      </c>
      <c r="C44" s="66" t="s">
        <v>84</v>
      </c>
      <c r="D44" s="6">
        <v>1</v>
      </c>
      <c r="E44" s="23"/>
      <c r="F44" s="67">
        <v>0</v>
      </c>
      <c r="G44" s="67">
        <v>0</v>
      </c>
      <c r="H44" s="67">
        <v>0</v>
      </c>
      <c r="I44" s="67">
        <v>0</v>
      </c>
      <c r="J44" s="67">
        <v>0</v>
      </c>
      <c r="K44" s="67">
        <f>SUM(F44:J44)</f>
        <v>0</v>
      </c>
      <c r="L44" s="68"/>
      <c r="M44" s="69">
        <v>0</v>
      </c>
      <c r="N44" s="6">
        <v>0</v>
      </c>
      <c r="O44" s="68"/>
      <c r="P44" s="70">
        <f>D44-(M44+N44)</f>
        <v>1</v>
      </c>
      <c r="Q44" s="68"/>
      <c r="R44" s="67" t="s">
        <v>90</v>
      </c>
      <c r="S44" s="71">
        <v>2</v>
      </c>
      <c r="T44" s="72">
        <v>30</v>
      </c>
      <c r="U44" s="7">
        <f>P44*T44</f>
        <v>30</v>
      </c>
      <c r="V44" s="68"/>
      <c r="W44" s="74">
        <v>0</v>
      </c>
      <c r="X44" s="74">
        <v>0</v>
      </c>
      <c r="Y44" s="75">
        <v>19</v>
      </c>
      <c r="Z44" s="76">
        <v>185</v>
      </c>
      <c r="AA44" s="73">
        <v>0</v>
      </c>
      <c r="AB44" s="74">
        <v>0</v>
      </c>
      <c r="AC44" s="74"/>
      <c r="AD44" s="74">
        <v>0</v>
      </c>
      <c r="AE44" s="21"/>
      <c r="AF44" s="2">
        <f>Y44*S44</f>
        <v>38</v>
      </c>
      <c r="AG44" s="77">
        <v>0</v>
      </c>
      <c r="AH44" s="6">
        <v>0.19</v>
      </c>
      <c r="AI44" s="6">
        <v>0.5</v>
      </c>
      <c r="AJ44" s="77">
        <f>AG44+AI44</f>
        <v>0.5</v>
      </c>
      <c r="AK44" s="78"/>
      <c r="AL44" s="79">
        <f>AN41</f>
        <v>447.90000000000003</v>
      </c>
      <c r="AM44" s="80">
        <f>AF44+AG44+AH44+AI44</f>
        <v>38.69</v>
      </c>
      <c r="AN44" s="80">
        <f>AL44-AM44</f>
        <v>409.21000000000004</v>
      </c>
      <c r="AO44" s="21"/>
      <c r="AP44" s="2">
        <f>(Y44/U44)*100</f>
        <v>63.333333333333329</v>
      </c>
      <c r="AQ44" s="6" t="s">
        <v>57</v>
      </c>
      <c r="AR44" s="7">
        <f>(AG44/(AF44+AG44))*100</f>
        <v>0</v>
      </c>
      <c r="AS44" s="6">
        <f>(AJ44/AF44)*100</f>
        <v>1.3157894736842104</v>
      </c>
      <c r="AT44" s="68"/>
      <c r="AU44" s="69" t="s">
        <v>58</v>
      </c>
      <c r="AV44" s="6" t="s">
        <v>58</v>
      </c>
      <c r="AW44" s="6" t="s">
        <v>58</v>
      </c>
    </row>
    <row r="45" spans="2:49" ht="16.5" thickBot="1">
      <c r="B45" s="81" t="s">
        <v>81</v>
      </c>
      <c r="C45" s="44"/>
      <c r="D45" s="44"/>
      <c r="E45" s="23"/>
      <c r="F45" s="82"/>
      <c r="G45" s="82"/>
      <c r="H45" s="82"/>
      <c r="I45" s="82"/>
      <c r="J45" s="82"/>
      <c r="K45" s="82"/>
      <c r="L45" s="68"/>
      <c r="M45" s="83"/>
      <c r="N45" s="84"/>
      <c r="O45" s="68"/>
      <c r="P45" s="85">
        <f>(D44-(K44))-M44-N44</f>
        <v>1</v>
      </c>
      <c r="Q45" s="68"/>
      <c r="R45" s="83"/>
      <c r="S45" s="86"/>
      <c r="T45" s="87"/>
      <c r="U45" s="88">
        <f>P45*T44</f>
        <v>30</v>
      </c>
      <c r="V45" s="89"/>
      <c r="W45" s="91"/>
      <c r="X45" s="91"/>
      <c r="Y45" s="92"/>
      <c r="Z45" s="93"/>
      <c r="AA45" s="90"/>
      <c r="AB45" s="91"/>
      <c r="AC45" s="91"/>
      <c r="AD45" s="91"/>
      <c r="AE45" s="34"/>
      <c r="AF45" s="94"/>
      <c r="AG45" s="95"/>
      <c r="AH45" s="87"/>
      <c r="AI45" s="87"/>
      <c r="AJ45" s="87"/>
      <c r="AK45" s="89"/>
      <c r="AL45" s="96"/>
      <c r="AM45" s="95"/>
      <c r="AN45" s="95"/>
      <c r="AO45" s="34"/>
      <c r="AP45" s="97">
        <f>(Y44/U45)*100</f>
        <v>63.333333333333329</v>
      </c>
      <c r="AQ45" s="87"/>
      <c r="AR45" s="87"/>
      <c r="AS45" s="87"/>
      <c r="AT45" s="89"/>
      <c r="AU45" s="83"/>
      <c r="AV45" s="84"/>
      <c r="AW45" s="84"/>
    </row>
    <row r="46" spans="2:49" ht="15.75" thickBot="1"/>
    <row r="47" spans="2:49" ht="16.5" customHeight="1">
      <c r="B47" s="2" t="s">
        <v>2</v>
      </c>
      <c r="C47" s="3" t="s">
        <v>3</v>
      </c>
      <c r="D47" s="4" t="s">
        <v>3</v>
      </c>
      <c r="E47" s="5"/>
      <c r="F47" s="255" t="s">
        <v>4</v>
      </c>
      <c r="G47" s="256"/>
      <c r="H47" s="256"/>
      <c r="I47" s="256"/>
      <c r="J47" s="256"/>
      <c r="K47" s="257"/>
      <c r="L47" s="6"/>
      <c r="M47" s="258" t="s">
        <v>5</v>
      </c>
      <c r="N47" s="259"/>
      <c r="O47" s="6"/>
      <c r="P47" s="7" t="s">
        <v>6</v>
      </c>
      <c r="Q47" s="5"/>
      <c r="R47" s="7" t="s">
        <v>7</v>
      </c>
      <c r="S47" s="186" t="s">
        <v>95</v>
      </c>
      <c r="T47" s="7" t="s">
        <v>9</v>
      </c>
      <c r="U47" s="8" t="s">
        <v>10</v>
      </c>
      <c r="V47" s="5" t="s">
        <v>11</v>
      </c>
      <c r="W47" s="261" t="s">
        <v>96</v>
      </c>
      <c r="X47" s="262"/>
      <c r="Y47" s="9" t="s">
        <v>10</v>
      </c>
      <c r="Z47" s="10"/>
      <c r="AA47" s="263" t="s">
        <v>13</v>
      </c>
      <c r="AB47" s="264"/>
      <c r="AC47" s="265"/>
      <c r="AD47" s="11" t="s">
        <v>14</v>
      </c>
      <c r="AE47" s="5"/>
      <c r="AF47" s="12" t="s">
        <v>15</v>
      </c>
      <c r="AG47" s="13"/>
      <c r="AH47" s="14"/>
      <c r="AI47" s="15"/>
      <c r="AJ47" s="7" t="s">
        <v>16</v>
      </c>
      <c r="AK47" s="5"/>
      <c r="AL47" s="246" t="s">
        <v>17</v>
      </c>
      <c r="AM47" s="247"/>
      <c r="AN47" s="248"/>
      <c r="AO47" s="5"/>
      <c r="AP47" s="16" t="s">
        <v>18</v>
      </c>
      <c r="AQ47" s="8" t="s">
        <v>18</v>
      </c>
      <c r="AR47" s="7" t="s">
        <v>19</v>
      </c>
      <c r="AS47" s="7" t="s">
        <v>19</v>
      </c>
      <c r="AT47" s="5"/>
      <c r="AU47" s="6" t="s">
        <v>18</v>
      </c>
      <c r="AV47" s="6" t="s">
        <v>11</v>
      </c>
      <c r="AW47" s="17" t="s">
        <v>11</v>
      </c>
    </row>
    <row r="48" spans="2:49" ht="16.5" customHeight="1" thickBot="1">
      <c r="B48" s="18" t="s">
        <v>11</v>
      </c>
      <c r="C48" s="19" t="s">
        <v>11</v>
      </c>
      <c r="D48" s="20" t="s">
        <v>6</v>
      </c>
      <c r="E48" s="21"/>
      <c r="F48" s="22" t="s">
        <v>20</v>
      </c>
      <c r="G48" s="22" t="s">
        <v>21</v>
      </c>
      <c r="H48" s="22" t="s">
        <v>22</v>
      </c>
      <c r="I48" s="22" t="s">
        <v>23</v>
      </c>
      <c r="J48" s="22" t="s">
        <v>24</v>
      </c>
      <c r="K48" s="22" t="s">
        <v>16</v>
      </c>
      <c r="L48" s="23"/>
      <c r="M48" s="24" t="s">
        <v>6</v>
      </c>
      <c r="N48" s="25" t="s">
        <v>25</v>
      </c>
      <c r="O48" s="26"/>
      <c r="P48" s="19" t="s">
        <v>26</v>
      </c>
      <c r="Q48" s="21"/>
      <c r="R48" s="19" t="s">
        <v>27</v>
      </c>
      <c r="S48" s="19"/>
      <c r="T48" s="19" t="s">
        <v>31</v>
      </c>
      <c r="U48" s="28" t="s">
        <v>32</v>
      </c>
      <c r="V48" s="21" t="s">
        <v>11</v>
      </c>
      <c r="W48" s="250" t="s">
        <v>97</v>
      </c>
      <c r="X48" s="251"/>
      <c r="Y48" s="29" t="s">
        <v>16</v>
      </c>
      <c r="Z48" s="30"/>
      <c r="AA48" s="252" t="s">
        <v>34</v>
      </c>
      <c r="AB48" s="253"/>
      <c r="AC48" s="254"/>
      <c r="AD48" s="31" t="s">
        <v>35</v>
      </c>
      <c r="AE48" s="21"/>
      <c r="AF48" s="32" t="s">
        <v>36</v>
      </c>
      <c r="AG48" s="33" t="s">
        <v>37</v>
      </c>
      <c r="AH48" s="32" t="s">
        <v>38</v>
      </c>
      <c r="AI48" s="32" t="s">
        <v>39</v>
      </c>
      <c r="AJ48" s="19" t="s">
        <v>40</v>
      </c>
      <c r="AK48" s="34"/>
      <c r="AL48" s="35"/>
      <c r="AM48" s="36" t="s">
        <v>108</v>
      </c>
      <c r="AN48" s="27"/>
      <c r="AO48" s="21"/>
      <c r="AP48" s="37" t="s">
        <v>10</v>
      </c>
      <c r="AQ48" s="28" t="s">
        <v>10</v>
      </c>
      <c r="AR48" s="19" t="s">
        <v>42</v>
      </c>
      <c r="AS48" s="19" t="s">
        <v>43</v>
      </c>
      <c r="AT48" s="21"/>
      <c r="AU48" s="23" t="s">
        <v>10</v>
      </c>
      <c r="AV48" s="23" t="s">
        <v>42</v>
      </c>
      <c r="AW48" s="38" t="s">
        <v>43</v>
      </c>
    </row>
    <row r="49" spans="2:49" ht="15.75" thickBot="1">
      <c r="B49" s="39"/>
      <c r="C49" s="40"/>
      <c r="D49" s="41" t="s">
        <v>11</v>
      </c>
      <c r="E49" s="42"/>
      <c r="F49" s="43"/>
      <c r="G49" s="43"/>
      <c r="H49" s="43"/>
      <c r="I49" s="43" t="s">
        <v>44</v>
      </c>
      <c r="J49" s="43"/>
      <c r="K49" s="43"/>
      <c r="L49" s="44"/>
      <c r="M49" s="45" t="s">
        <v>45</v>
      </c>
      <c r="N49" s="43" t="s">
        <v>46</v>
      </c>
      <c r="O49" s="44"/>
      <c r="P49" s="40" t="s">
        <v>11</v>
      </c>
      <c r="Q49" s="42"/>
      <c r="R49" s="40"/>
      <c r="S49" s="40"/>
      <c r="T49" s="40" t="s">
        <v>47</v>
      </c>
      <c r="U49" s="47" t="s">
        <v>48</v>
      </c>
      <c r="V49" s="42"/>
      <c r="W49" s="49" t="s">
        <v>49</v>
      </c>
      <c r="X49" s="50" t="s">
        <v>50</v>
      </c>
      <c r="Y49" s="51"/>
      <c r="Z49" s="42"/>
      <c r="AA49" s="52" t="s">
        <v>28</v>
      </c>
      <c r="AB49" s="53" t="s">
        <v>29</v>
      </c>
      <c r="AC49" s="54" t="s">
        <v>50</v>
      </c>
      <c r="AD49" s="55" t="s">
        <v>50</v>
      </c>
      <c r="AE49" s="56"/>
      <c r="AF49" s="40" t="s">
        <v>51</v>
      </c>
      <c r="AG49" s="57" t="s">
        <v>51</v>
      </c>
      <c r="AH49" s="40" t="s">
        <v>51</v>
      </c>
      <c r="AI49" s="40" t="s">
        <v>51</v>
      </c>
      <c r="AJ49" s="40" t="s">
        <v>51</v>
      </c>
      <c r="AK49" s="42"/>
      <c r="AL49" s="58" t="s">
        <v>52</v>
      </c>
      <c r="AM49" s="59" t="s">
        <v>53</v>
      </c>
      <c r="AN49" s="60" t="s">
        <v>54</v>
      </c>
      <c r="AO49" s="42"/>
      <c r="AP49" s="61" t="s">
        <v>19</v>
      </c>
      <c r="AQ49" s="47" t="s">
        <v>19</v>
      </c>
      <c r="AR49" s="40"/>
      <c r="AS49" s="40"/>
      <c r="AT49" s="42"/>
      <c r="AU49" s="62">
        <v>1</v>
      </c>
      <c r="AV49" s="63">
        <v>0</v>
      </c>
      <c r="AW49" s="64" t="s">
        <v>55</v>
      </c>
    </row>
    <row r="50" spans="2:49" ht="16.5" thickBot="1">
      <c r="B50" s="65">
        <v>41389</v>
      </c>
      <c r="C50" s="66" t="s">
        <v>56</v>
      </c>
      <c r="D50" s="6">
        <v>8</v>
      </c>
      <c r="E50" s="23"/>
      <c r="F50" s="67">
        <v>0.5</v>
      </c>
      <c r="G50" s="67">
        <v>0</v>
      </c>
      <c r="H50" s="67">
        <v>0</v>
      </c>
      <c r="I50" s="67">
        <v>0</v>
      </c>
      <c r="J50" s="67">
        <v>0.5</v>
      </c>
      <c r="K50" s="67">
        <f>SUM(F50:J50)</f>
        <v>1</v>
      </c>
      <c r="L50" s="68"/>
      <c r="M50" s="69">
        <v>0</v>
      </c>
      <c r="N50" s="6">
        <v>0</v>
      </c>
      <c r="O50" s="68"/>
      <c r="P50" s="70">
        <f>D50-(M50+N50)</f>
        <v>8</v>
      </c>
      <c r="Q50" s="68"/>
      <c r="R50" s="67" t="s">
        <v>77</v>
      </c>
      <c r="S50" s="71">
        <v>4</v>
      </c>
      <c r="T50" s="72">
        <v>25</v>
      </c>
      <c r="U50" s="7">
        <f>P50*T50</f>
        <v>200</v>
      </c>
      <c r="V50" s="68"/>
      <c r="W50" s="74">
        <v>0</v>
      </c>
      <c r="X50" s="74">
        <v>0</v>
      </c>
      <c r="Y50" s="75">
        <v>169</v>
      </c>
      <c r="Z50" s="76">
        <v>185</v>
      </c>
      <c r="AA50" s="73">
        <v>0</v>
      </c>
      <c r="AB50" s="74">
        <v>0</v>
      </c>
      <c r="AC50" s="74"/>
      <c r="AD50" s="74">
        <v>0</v>
      </c>
      <c r="AE50" s="21"/>
      <c r="AF50" s="2">
        <f>Y50*S50</f>
        <v>676</v>
      </c>
      <c r="AG50" s="77">
        <v>0</v>
      </c>
      <c r="AH50" s="6">
        <v>16.899999999999999</v>
      </c>
      <c r="AI50" s="6">
        <v>0.5</v>
      </c>
      <c r="AJ50" s="77">
        <f>AG50+AI50</f>
        <v>0.5</v>
      </c>
      <c r="AK50" s="78"/>
      <c r="AL50" s="79">
        <v>651</v>
      </c>
      <c r="AM50" s="80">
        <f>AF50+AG50+AH50+AI50</f>
        <v>693.4</v>
      </c>
      <c r="AN50" s="80">
        <f>AL50-AM50</f>
        <v>-42.399999999999977</v>
      </c>
      <c r="AO50" s="21"/>
      <c r="AP50" s="2">
        <f>(Y50/U50)*100</f>
        <v>84.5</v>
      </c>
      <c r="AQ50" s="6" t="s">
        <v>57</v>
      </c>
      <c r="AR50" s="7">
        <f>(AG50/(AF50+AG50))*100</f>
        <v>0</v>
      </c>
      <c r="AS50" s="6">
        <f>(AJ50/AF50)*100</f>
        <v>7.3964497041420121E-2</v>
      </c>
      <c r="AT50" s="68"/>
      <c r="AU50" s="69" t="s">
        <v>58</v>
      </c>
      <c r="AV50" s="6" t="s">
        <v>58</v>
      </c>
      <c r="AW50" s="6" t="s">
        <v>58</v>
      </c>
    </row>
    <row r="51" spans="2:49" ht="16.5" thickBot="1">
      <c r="B51" s="81" t="s">
        <v>94</v>
      </c>
      <c r="C51" s="44"/>
      <c r="D51" s="44"/>
      <c r="E51" s="23"/>
      <c r="F51" s="82"/>
      <c r="G51" s="82"/>
      <c r="H51" s="82"/>
      <c r="I51" s="82"/>
      <c r="J51" s="82"/>
      <c r="K51" s="82"/>
      <c r="L51" s="68"/>
      <c r="M51" s="83"/>
      <c r="N51" s="84"/>
      <c r="O51" s="68"/>
      <c r="P51" s="85">
        <f>(D50-(K50))-M50-N50</f>
        <v>7</v>
      </c>
      <c r="Q51" s="68"/>
      <c r="R51" s="83"/>
      <c r="S51" s="86"/>
      <c r="T51" s="87"/>
      <c r="U51" s="88">
        <f>P51*T50</f>
        <v>175</v>
      </c>
      <c r="V51" s="89"/>
      <c r="W51" s="91"/>
      <c r="X51" s="91"/>
      <c r="Y51" s="92"/>
      <c r="Z51" s="93"/>
      <c r="AA51" s="90"/>
      <c r="AB51" s="91"/>
      <c r="AC51" s="91"/>
      <c r="AD51" s="91"/>
      <c r="AE51" s="34"/>
      <c r="AF51" s="94"/>
      <c r="AG51" s="95"/>
      <c r="AH51" s="87"/>
      <c r="AI51" s="87"/>
      <c r="AJ51" s="87"/>
      <c r="AK51" s="89"/>
      <c r="AL51" s="96"/>
      <c r="AM51" s="95"/>
      <c r="AN51" s="95"/>
      <c r="AO51" s="34"/>
      <c r="AP51" s="97">
        <f>(Y50/U51)*100</f>
        <v>96.571428571428569</v>
      </c>
      <c r="AQ51" s="87"/>
      <c r="AR51" s="87"/>
      <c r="AS51" s="87"/>
      <c r="AT51" s="89"/>
      <c r="AU51" s="83"/>
      <c r="AV51" s="84"/>
      <c r="AW51" s="84"/>
    </row>
    <row r="52" spans="2:49" ht="15.75" thickBot="1"/>
    <row r="53" spans="2:49" ht="16.5" thickBot="1">
      <c r="B53" s="65">
        <v>41389</v>
      </c>
      <c r="C53" s="66" t="s">
        <v>84</v>
      </c>
      <c r="D53" s="6">
        <v>7.5</v>
      </c>
      <c r="E53" s="23"/>
      <c r="F53" s="67">
        <v>0</v>
      </c>
      <c r="G53" s="67">
        <v>0</v>
      </c>
      <c r="H53" s="67">
        <v>0</v>
      </c>
      <c r="I53" s="67">
        <v>0</v>
      </c>
      <c r="J53" s="67">
        <v>0</v>
      </c>
      <c r="K53" s="67">
        <f>SUM(F53:J53)</f>
        <v>0</v>
      </c>
      <c r="L53" s="68"/>
      <c r="M53" s="69">
        <v>2.5</v>
      </c>
      <c r="N53" s="6">
        <v>0</v>
      </c>
      <c r="O53" s="68">
        <v>0</v>
      </c>
      <c r="P53" s="70">
        <f>D53-(M53+N53)</f>
        <v>5</v>
      </c>
      <c r="Q53" s="68"/>
      <c r="R53" s="67" t="s">
        <v>77</v>
      </c>
      <c r="S53" s="71">
        <v>4</v>
      </c>
      <c r="T53" s="72">
        <v>25</v>
      </c>
      <c r="U53" s="7">
        <f>P53*T53</f>
        <v>125</v>
      </c>
      <c r="V53" s="68"/>
      <c r="W53" s="74">
        <v>0</v>
      </c>
      <c r="X53" s="74">
        <v>0</v>
      </c>
      <c r="Y53" s="75">
        <v>109</v>
      </c>
      <c r="Z53" s="76">
        <v>185</v>
      </c>
      <c r="AA53" s="73">
        <v>0</v>
      </c>
      <c r="AB53" s="74">
        <v>0</v>
      </c>
      <c r="AC53" s="74"/>
      <c r="AD53" s="74">
        <v>2</v>
      </c>
      <c r="AE53" s="21"/>
      <c r="AF53" s="2">
        <f>Y53*S53</f>
        <v>436</v>
      </c>
      <c r="AG53" s="77">
        <v>9.3000000000000007</v>
      </c>
      <c r="AH53" s="6">
        <v>1.417</v>
      </c>
      <c r="AI53" s="6">
        <v>5</v>
      </c>
      <c r="AJ53" s="77">
        <f>AG53+AI53</f>
        <v>14.3</v>
      </c>
      <c r="AK53" s="78"/>
      <c r="AL53" s="79">
        <f>AN50</f>
        <v>-42.399999999999977</v>
      </c>
      <c r="AM53" s="80">
        <f>AF53+AG53+AH53+AI53</f>
        <v>451.71699999999998</v>
      </c>
      <c r="AN53" s="80">
        <f>AL53-AM53</f>
        <v>-494.11699999999996</v>
      </c>
      <c r="AO53" s="21"/>
      <c r="AP53" s="2">
        <f>(Y53/U53)*100</f>
        <v>87.2</v>
      </c>
      <c r="AQ53" s="6" t="s">
        <v>57</v>
      </c>
      <c r="AR53" s="7">
        <f>(AG53/(AF53+AG53))*100</f>
        <v>2.088479676622502</v>
      </c>
      <c r="AS53" s="6">
        <f>(AJ53/AF53)*100</f>
        <v>3.2798165137614679</v>
      </c>
      <c r="AT53" s="68"/>
      <c r="AU53" s="69" t="s">
        <v>58</v>
      </c>
      <c r="AV53" s="6" t="s">
        <v>58</v>
      </c>
      <c r="AW53" s="6" t="s">
        <v>58</v>
      </c>
    </row>
    <row r="54" spans="2:49" ht="16.5" thickBot="1">
      <c r="B54" s="81" t="s">
        <v>81</v>
      </c>
      <c r="C54" s="44"/>
      <c r="D54" s="44"/>
      <c r="E54" s="23"/>
      <c r="F54" s="82"/>
      <c r="G54" s="82"/>
      <c r="H54" s="82"/>
      <c r="I54" s="82"/>
      <c r="J54" s="82"/>
      <c r="K54" s="82"/>
      <c r="L54" s="68"/>
      <c r="M54" s="83"/>
      <c r="N54" s="84"/>
      <c r="O54" s="68"/>
      <c r="P54" s="85">
        <f>(D53-(K53))-M53-N53</f>
        <v>5</v>
      </c>
      <c r="Q54" s="68"/>
      <c r="R54" s="83"/>
      <c r="S54" s="86"/>
      <c r="T54" s="87"/>
      <c r="U54" s="88">
        <f>P54*T53</f>
        <v>125</v>
      </c>
      <c r="V54" s="89"/>
      <c r="W54" s="91"/>
      <c r="X54" s="91"/>
      <c r="Y54" s="92"/>
      <c r="Z54" s="93"/>
      <c r="AA54" s="90"/>
      <c r="AB54" s="91"/>
      <c r="AC54" s="91"/>
      <c r="AD54" s="91"/>
      <c r="AE54" s="34"/>
      <c r="AF54" s="94"/>
      <c r="AG54" s="95"/>
      <c r="AH54" s="87"/>
      <c r="AI54" s="87"/>
      <c r="AJ54" s="87"/>
      <c r="AK54" s="89"/>
      <c r="AL54" s="96"/>
      <c r="AM54" s="95"/>
      <c r="AN54" s="95"/>
      <c r="AO54" s="34"/>
      <c r="AP54" s="97">
        <f>(Y53/U54)*100</f>
        <v>87.2</v>
      </c>
      <c r="AQ54" s="87"/>
      <c r="AR54" s="87"/>
      <c r="AS54" s="87"/>
      <c r="AT54" s="89"/>
      <c r="AU54" s="83"/>
      <c r="AV54" s="84"/>
      <c r="AW54" s="84"/>
    </row>
    <row r="55" spans="2:49" ht="15.75" thickBot="1"/>
    <row r="56" spans="2:49" ht="16.5" customHeight="1">
      <c r="B56" s="2" t="s">
        <v>2</v>
      </c>
      <c r="C56" s="3" t="s">
        <v>3</v>
      </c>
      <c r="D56" s="4" t="s">
        <v>3</v>
      </c>
      <c r="E56" s="5"/>
      <c r="F56" s="255" t="s">
        <v>4</v>
      </c>
      <c r="G56" s="256"/>
      <c r="H56" s="256"/>
      <c r="I56" s="256"/>
      <c r="J56" s="256"/>
      <c r="K56" s="257"/>
      <c r="L56" s="6"/>
      <c r="M56" s="258" t="s">
        <v>5</v>
      </c>
      <c r="N56" s="259"/>
      <c r="O56" s="6"/>
      <c r="P56" s="7" t="s">
        <v>6</v>
      </c>
      <c r="Q56" s="5"/>
      <c r="R56" s="7" t="s">
        <v>7</v>
      </c>
      <c r="S56" s="187" t="s">
        <v>95</v>
      </c>
      <c r="T56" s="7" t="s">
        <v>9</v>
      </c>
      <c r="U56" s="8" t="s">
        <v>10</v>
      </c>
      <c r="V56" s="5" t="s">
        <v>11</v>
      </c>
      <c r="W56" s="261" t="s">
        <v>96</v>
      </c>
      <c r="X56" s="262"/>
      <c r="Y56" s="9" t="s">
        <v>10</v>
      </c>
      <c r="Z56" s="10"/>
      <c r="AA56" s="263" t="s">
        <v>13</v>
      </c>
      <c r="AB56" s="264"/>
      <c r="AC56" s="265"/>
      <c r="AD56" s="11" t="s">
        <v>14</v>
      </c>
      <c r="AE56" s="5"/>
      <c r="AF56" s="12" t="s">
        <v>15</v>
      </c>
      <c r="AG56" s="13"/>
      <c r="AH56" s="14"/>
      <c r="AI56" s="15"/>
      <c r="AJ56" s="7" t="s">
        <v>16</v>
      </c>
      <c r="AK56" s="5"/>
      <c r="AL56" s="246" t="s">
        <v>17</v>
      </c>
      <c r="AM56" s="247"/>
      <c r="AN56" s="248"/>
      <c r="AO56" s="5"/>
      <c r="AP56" s="16" t="s">
        <v>18</v>
      </c>
      <c r="AQ56" s="8" t="s">
        <v>18</v>
      </c>
      <c r="AR56" s="7" t="s">
        <v>19</v>
      </c>
      <c r="AS56" s="7" t="s">
        <v>19</v>
      </c>
      <c r="AT56" s="5"/>
      <c r="AU56" s="6" t="s">
        <v>18</v>
      </c>
      <c r="AV56" s="6" t="s">
        <v>11</v>
      </c>
      <c r="AW56" s="17" t="s">
        <v>11</v>
      </c>
    </row>
    <row r="57" spans="2:49" ht="16.5" customHeight="1" thickBot="1">
      <c r="B57" s="18" t="s">
        <v>11</v>
      </c>
      <c r="C57" s="19" t="s">
        <v>11</v>
      </c>
      <c r="D57" s="20" t="s">
        <v>6</v>
      </c>
      <c r="E57" s="21"/>
      <c r="F57" s="22" t="s">
        <v>20</v>
      </c>
      <c r="G57" s="22" t="s">
        <v>21</v>
      </c>
      <c r="H57" s="22" t="s">
        <v>22</v>
      </c>
      <c r="I57" s="22" t="s">
        <v>23</v>
      </c>
      <c r="J57" s="22" t="s">
        <v>24</v>
      </c>
      <c r="K57" s="22" t="s">
        <v>16</v>
      </c>
      <c r="L57" s="23"/>
      <c r="M57" s="24" t="s">
        <v>6</v>
      </c>
      <c r="N57" s="25" t="s">
        <v>25</v>
      </c>
      <c r="O57" s="26"/>
      <c r="P57" s="19" t="s">
        <v>26</v>
      </c>
      <c r="Q57" s="21"/>
      <c r="R57" s="19" t="s">
        <v>27</v>
      </c>
      <c r="S57" s="19"/>
      <c r="T57" s="19" t="s">
        <v>31</v>
      </c>
      <c r="U57" s="28" t="s">
        <v>32</v>
      </c>
      <c r="V57" s="21" t="s">
        <v>11</v>
      </c>
      <c r="W57" s="250" t="s">
        <v>97</v>
      </c>
      <c r="X57" s="251"/>
      <c r="Y57" s="29" t="s">
        <v>16</v>
      </c>
      <c r="Z57" s="30"/>
      <c r="AA57" s="252" t="s">
        <v>34</v>
      </c>
      <c r="AB57" s="253"/>
      <c r="AC57" s="254"/>
      <c r="AD57" s="31" t="s">
        <v>35</v>
      </c>
      <c r="AE57" s="21"/>
      <c r="AF57" s="32" t="s">
        <v>36</v>
      </c>
      <c r="AG57" s="33" t="s">
        <v>37</v>
      </c>
      <c r="AH57" s="32" t="s">
        <v>38</v>
      </c>
      <c r="AI57" s="32" t="s">
        <v>39</v>
      </c>
      <c r="AJ57" s="19" t="s">
        <v>40</v>
      </c>
      <c r="AK57" s="34"/>
      <c r="AL57" s="35" t="s">
        <v>41</v>
      </c>
      <c r="AM57" s="36" t="s">
        <v>109</v>
      </c>
      <c r="AN57" s="27"/>
      <c r="AO57" s="21"/>
      <c r="AP57" s="37" t="s">
        <v>10</v>
      </c>
      <c r="AQ57" s="28" t="s">
        <v>10</v>
      </c>
      <c r="AR57" s="19" t="s">
        <v>42</v>
      </c>
      <c r="AS57" s="19" t="s">
        <v>43</v>
      </c>
      <c r="AT57" s="21"/>
      <c r="AU57" s="23" t="s">
        <v>10</v>
      </c>
      <c r="AV57" s="23" t="s">
        <v>42</v>
      </c>
      <c r="AW57" s="38" t="s">
        <v>43</v>
      </c>
    </row>
    <row r="58" spans="2:49" ht="15.75" thickBot="1">
      <c r="B58" s="39"/>
      <c r="C58" s="40"/>
      <c r="D58" s="41" t="s">
        <v>11</v>
      </c>
      <c r="E58" s="42"/>
      <c r="F58" s="43"/>
      <c r="G58" s="43"/>
      <c r="H58" s="43"/>
      <c r="I58" s="43" t="s">
        <v>44</v>
      </c>
      <c r="J58" s="43"/>
      <c r="K58" s="43"/>
      <c r="L58" s="44"/>
      <c r="M58" s="45" t="s">
        <v>45</v>
      </c>
      <c r="N58" s="43" t="s">
        <v>46</v>
      </c>
      <c r="O58" s="44"/>
      <c r="P58" s="40" t="s">
        <v>11</v>
      </c>
      <c r="Q58" s="42"/>
      <c r="R58" s="40"/>
      <c r="S58" s="40"/>
      <c r="T58" s="40" t="s">
        <v>47</v>
      </c>
      <c r="U58" s="47" t="s">
        <v>48</v>
      </c>
      <c r="V58" s="42"/>
      <c r="W58" s="49" t="s">
        <v>49</v>
      </c>
      <c r="X58" s="50" t="s">
        <v>50</v>
      </c>
      <c r="Y58" s="51"/>
      <c r="Z58" s="42"/>
      <c r="AA58" s="52" t="s">
        <v>28</v>
      </c>
      <c r="AB58" s="53" t="s">
        <v>29</v>
      </c>
      <c r="AC58" s="54" t="s">
        <v>50</v>
      </c>
      <c r="AD58" s="55" t="s">
        <v>50</v>
      </c>
      <c r="AE58" s="56"/>
      <c r="AF58" s="40" t="s">
        <v>51</v>
      </c>
      <c r="AG58" s="57" t="s">
        <v>51</v>
      </c>
      <c r="AH58" s="40" t="s">
        <v>51</v>
      </c>
      <c r="AI58" s="40" t="s">
        <v>51</v>
      </c>
      <c r="AJ58" s="40" t="s">
        <v>51</v>
      </c>
      <c r="AK58" s="42"/>
      <c r="AL58" s="58" t="s">
        <v>52</v>
      </c>
      <c r="AM58" s="59" t="s">
        <v>53</v>
      </c>
      <c r="AN58" s="60" t="s">
        <v>54</v>
      </c>
      <c r="AO58" s="42"/>
      <c r="AP58" s="61" t="s">
        <v>19</v>
      </c>
      <c r="AQ58" s="47" t="s">
        <v>19</v>
      </c>
      <c r="AR58" s="40"/>
      <c r="AS58" s="40"/>
      <c r="AT58" s="42"/>
      <c r="AU58" s="62">
        <v>1</v>
      </c>
      <c r="AV58" s="63">
        <v>0</v>
      </c>
      <c r="AW58" s="64" t="s">
        <v>55</v>
      </c>
    </row>
    <row r="59" spans="2:49" ht="16.5" thickBot="1">
      <c r="B59" s="65">
        <v>41390</v>
      </c>
      <c r="C59" s="66" t="s">
        <v>56</v>
      </c>
      <c r="D59" s="6">
        <v>8</v>
      </c>
      <c r="E59" s="23"/>
      <c r="F59" s="67">
        <v>0</v>
      </c>
      <c r="G59" s="67">
        <v>0.83</v>
      </c>
      <c r="H59" s="67">
        <v>0</v>
      </c>
      <c r="I59" s="67">
        <v>0</v>
      </c>
      <c r="J59" s="67">
        <v>0.5</v>
      </c>
      <c r="K59" s="67">
        <f>SUM(F59:J59)</f>
        <v>1.33</v>
      </c>
      <c r="L59" s="68"/>
      <c r="M59" s="69">
        <v>0</v>
      </c>
      <c r="N59" s="6">
        <v>0</v>
      </c>
      <c r="O59" s="68"/>
      <c r="P59" s="70">
        <f>D59-(M59+N59)</f>
        <v>8</v>
      </c>
      <c r="Q59" s="68"/>
      <c r="R59" s="67" t="s">
        <v>77</v>
      </c>
      <c r="S59" s="71">
        <v>4</v>
      </c>
      <c r="T59" s="72">
        <v>25</v>
      </c>
      <c r="U59" s="7">
        <f>P59*T59</f>
        <v>200</v>
      </c>
      <c r="V59" s="68"/>
      <c r="W59" s="74">
        <v>0</v>
      </c>
      <c r="X59" s="74">
        <v>0</v>
      </c>
      <c r="Y59" s="75">
        <v>150</v>
      </c>
      <c r="Z59" s="76">
        <v>185</v>
      </c>
      <c r="AA59" s="73">
        <v>0</v>
      </c>
      <c r="AB59" s="74">
        <v>0</v>
      </c>
      <c r="AC59" s="74"/>
      <c r="AD59" s="74">
        <v>9</v>
      </c>
      <c r="AE59" s="21"/>
      <c r="AF59" s="2">
        <f>Y59*S59</f>
        <v>600</v>
      </c>
      <c r="AG59" s="77">
        <v>35.81</v>
      </c>
      <c r="AH59" s="6">
        <v>2.5</v>
      </c>
      <c r="AI59" s="6">
        <v>0</v>
      </c>
      <c r="AJ59" s="77">
        <f>AG59+AI59</f>
        <v>35.81</v>
      </c>
      <c r="AK59" s="78"/>
      <c r="AL59" s="79">
        <v>674</v>
      </c>
      <c r="AM59" s="80">
        <f>AF59+AG59+AH59+AI59</f>
        <v>638.30999999999995</v>
      </c>
      <c r="AN59" s="80">
        <f>AL59-AM59</f>
        <v>35.690000000000055</v>
      </c>
      <c r="AO59" s="21"/>
      <c r="AP59" s="2">
        <f>(Y59/U59)*100</f>
        <v>75</v>
      </c>
      <c r="AQ59" s="6" t="s">
        <v>57</v>
      </c>
      <c r="AR59" s="7">
        <f>(AG59/(AF59+AG59))*100</f>
        <v>5.6321857158585118</v>
      </c>
      <c r="AS59" s="6">
        <f>(AJ59/AF59)*100</f>
        <v>5.9683333333333337</v>
      </c>
      <c r="AT59" s="68"/>
      <c r="AU59" s="69" t="s">
        <v>58</v>
      </c>
      <c r="AV59" s="6" t="s">
        <v>58</v>
      </c>
      <c r="AW59" s="6" t="s">
        <v>58</v>
      </c>
    </row>
    <row r="60" spans="2:49" ht="16.5" thickBot="1">
      <c r="B60" s="81" t="s">
        <v>94</v>
      </c>
      <c r="C60" s="44"/>
      <c r="D60" s="44"/>
      <c r="E60" s="23"/>
      <c r="F60" s="82"/>
      <c r="G60" s="82"/>
      <c r="H60" s="82"/>
      <c r="I60" s="82"/>
      <c r="J60" s="82"/>
      <c r="K60" s="82"/>
      <c r="L60" s="68"/>
      <c r="M60" s="83"/>
      <c r="N60" s="84"/>
      <c r="O60" s="68"/>
      <c r="P60" s="85">
        <f>(D59-(K59))-M59-N59</f>
        <v>6.67</v>
      </c>
      <c r="Q60" s="68"/>
      <c r="R60" s="83"/>
      <c r="S60" s="86"/>
      <c r="T60" s="87"/>
      <c r="U60" s="88">
        <f>P60*T59</f>
        <v>166.75</v>
      </c>
      <c r="V60" s="89"/>
      <c r="W60" s="91"/>
      <c r="X60" s="91"/>
      <c r="Y60" s="92"/>
      <c r="Z60" s="93"/>
      <c r="AA60" s="90"/>
      <c r="AB60" s="91"/>
      <c r="AC60" s="91"/>
      <c r="AD60" s="91"/>
      <c r="AE60" s="34"/>
      <c r="AF60" s="94"/>
      <c r="AG60" s="95"/>
      <c r="AH60" s="87"/>
      <c r="AI60" s="87"/>
      <c r="AJ60" s="87"/>
      <c r="AK60" s="89"/>
      <c r="AL60" s="96"/>
      <c r="AM60" s="95"/>
      <c r="AN60" s="95"/>
      <c r="AO60" s="34"/>
      <c r="AP60" s="97">
        <f>(Y59/U60)*100</f>
        <v>89.955022488755617</v>
      </c>
      <c r="AQ60" s="87"/>
      <c r="AR60" s="87"/>
      <c r="AS60" s="87"/>
      <c r="AT60" s="89"/>
      <c r="AU60" s="83"/>
      <c r="AV60" s="84"/>
      <c r="AW60" s="84"/>
    </row>
    <row r="61" spans="2:49" ht="15.75" thickBot="1"/>
    <row r="62" spans="2:49" ht="16.5" customHeight="1">
      <c r="B62" s="2" t="s">
        <v>2</v>
      </c>
      <c r="C62" s="3" t="s">
        <v>3</v>
      </c>
      <c r="D62" s="4" t="s">
        <v>3</v>
      </c>
      <c r="E62" s="5"/>
      <c r="F62" s="255" t="s">
        <v>4</v>
      </c>
      <c r="G62" s="256"/>
      <c r="H62" s="256"/>
      <c r="I62" s="256"/>
      <c r="J62" s="256"/>
      <c r="K62" s="257"/>
      <c r="L62" s="6"/>
      <c r="M62" s="258" t="s">
        <v>5</v>
      </c>
      <c r="N62" s="259"/>
      <c r="O62" s="6"/>
      <c r="P62" s="7" t="s">
        <v>6</v>
      </c>
      <c r="Q62" s="5"/>
      <c r="R62" s="7" t="s">
        <v>7</v>
      </c>
      <c r="S62" s="188" t="s">
        <v>95</v>
      </c>
      <c r="T62" s="7" t="s">
        <v>9</v>
      </c>
      <c r="U62" s="8" t="s">
        <v>10</v>
      </c>
      <c r="V62" s="5" t="s">
        <v>11</v>
      </c>
      <c r="W62" s="261" t="s">
        <v>96</v>
      </c>
      <c r="X62" s="262"/>
      <c r="Y62" s="9" t="s">
        <v>10</v>
      </c>
      <c r="Z62" s="10"/>
      <c r="AA62" s="263" t="s">
        <v>13</v>
      </c>
      <c r="AB62" s="264"/>
      <c r="AC62" s="265"/>
      <c r="AD62" s="11" t="s">
        <v>14</v>
      </c>
      <c r="AE62" s="5"/>
      <c r="AF62" s="12" t="s">
        <v>15</v>
      </c>
      <c r="AG62" s="13"/>
      <c r="AH62" s="14"/>
      <c r="AI62" s="15"/>
      <c r="AJ62" s="7" t="s">
        <v>16</v>
      </c>
      <c r="AK62" s="5"/>
      <c r="AL62" s="246" t="s">
        <v>17</v>
      </c>
      <c r="AM62" s="247"/>
      <c r="AN62" s="248"/>
      <c r="AO62" s="5"/>
      <c r="AP62" s="16" t="s">
        <v>18</v>
      </c>
      <c r="AQ62" s="8" t="s">
        <v>18</v>
      </c>
      <c r="AR62" s="7" t="s">
        <v>19</v>
      </c>
      <c r="AS62" s="7" t="s">
        <v>19</v>
      </c>
      <c r="AT62" s="5"/>
      <c r="AU62" s="6" t="s">
        <v>18</v>
      </c>
      <c r="AV62" s="6" t="s">
        <v>11</v>
      </c>
      <c r="AW62" s="17" t="s">
        <v>11</v>
      </c>
    </row>
    <row r="63" spans="2:49" ht="16.5" customHeight="1" thickBot="1">
      <c r="B63" s="18" t="s">
        <v>11</v>
      </c>
      <c r="C63" s="19" t="s">
        <v>11</v>
      </c>
      <c r="D63" s="20" t="s">
        <v>6</v>
      </c>
      <c r="E63" s="21"/>
      <c r="F63" s="22" t="s">
        <v>20</v>
      </c>
      <c r="G63" s="22" t="s">
        <v>21</v>
      </c>
      <c r="H63" s="22" t="s">
        <v>22</v>
      </c>
      <c r="I63" s="22" t="s">
        <v>23</v>
      </c>
      <c r="J63" s="22" t="s">
        <v>24</v>
      </c>
      <c r="K63" s="22" t="s">
        <v>16</v>
      </c>
      <c r="L63" s="23"/>
      <c r="M63" s="24" t="s">
        <v>6</v>
      </c>
      <c r="N63" s="25" t="s">
        <v>25</v>
      </c>
      <c r="O63" s="26"/>
      <c r="P63" s="19" t="s">
        <v>26</v>
      </c>
      <c r="Q63" s="21"/>
      <c r="R63" s="19" t="s">
        <v>27</v>
      </c>
      <c r="S63" s="19"/>
      <c r="T63" s="19" t="s">
        <v>31</v>
      </c>
      <c r="U63" s="28" t="s">
        <v>32</v>
      </c>
      <c r="V63" s="21" t="s">
        <v>11</v>
      </c>
      <c r="W63" s="250" t="s">
        <v>97</v>
      </c>
      <c r="X63" s="251"/>
      <c r="Y63" s="29" t="s">
        <v>16</v>
      </c>
      <c r="Z63" s="30"/>
      <c r="AA63" s="252" t="s">
        <v>34</v>
      </c>
      <c r="AB63" s="253"/>
      <c r="AC63" s="254"/>
      <c r="AD63" s="31" t="s">
        <v>35</v>
      </c>
      <c r="AE63" s="21"/>
      <c r="AF63" s="32" t="s">
        <v>36</v>
      </c>
      <c r="AG63" s="33" t="s">
        <v>37</v>
      </c>
      <c r="AH63" s="32" t="s">
        <v>38</v>
      </c>
      <c r="AI63" s="32" t="s">
        <v>39</v>
      </c>
      <c r="AJ63" s="19" t="s">
        <v>40</v>
      </c>
      <c r="AK63" s="34"/>
      <c r="AL63" s="35" t="s">
        <v>41</v>
      </c>
      <c r="AM63" s="36" t="s">
        <v>111</v>
      </c>
      <c r="AN63" s="27"/>
      <c r="AO63" s="21"/>
      <c r="AP63" s="37" t="s">
        <v>10</v>
      </c>
      <c r="AQ63" s="28" t="s">
        <v>10</v>
      </c>
      <c r="AR63" s="19" t="s">
        <v>42</v>
      </c>
      <c r="AS63" s="19" t="s">
        <v>43</v>
      </c>
      <c r="AT63" s="21"/>
      <c r="AU63" s="23" t="s">
        <v>10</v>
      </c>
      <c r="AV63" s="23" t="s">
        <v>42</v>
      </c>
      <c r="AW63" s="38" t="s">
        <v>43</v>
      </c>
    </row>
    <row r="64" spans="2:49" ht="15.75" thickBot="1">
      <c r="B64" s="39"/>
      <c r="C64" s="40"/>
      <c r="D64" s="41" t="s">
        <v>11</v>
      </c>
      <c r="E64" s="42"/>
      <c r="F64" s="43"/>
      <c r="G64" s="43"/>
      <c r="H64" s="43"/>
      <c r="I64" s="43" t="s">
        <v>44</v>
      </c>
      <c r="J64" s="43"/>
      <c r="K64" s="43"/>
      <c r="L64" s="44"/>
      <c r="M64" s="45" t="s">
        <v>45</v>
      </c>
      <c r="N64" s="43" t="s">
        <v>46</v>
      </c>
      <c r="O64" s="44"/>
      <c r="P64" s="40" t="s">
        <v>11</v>
      </c>
      <c r="Q64" s="42"/>
      <c r="R64" s="40"/>
      <c r="S64" s="40"/>
      <c r="T64" s="40" t="s">
        <v>47</v>
      </c>
      <c r="U64" s="47" t="s">
        <v>48</v>
      </c>
      <c r="V64" s="42"/>
      <c r="W64" s="49" t="s">
        <v>49</v>
      </c>
      <c r="X64" s="50" t="s">
        <v>50</v>
      </c>
      <c r="Y64" s="51"/>
      <c r="Z64" s="42"/>
      <c r="AA64" s="52" t="s">
        <v>28</v>
      </c>
      <c r="AB64" s="53" t="s">
        <v>29</v>
      </c>
      <c r="AC64" s="54" t="s">
        <v>50</v>
      </c>
      <c r="AD64" s="55" t="s">
        <v>50</v>
      </c>
      <c r="AE64" s="56"/>
      <c r="AF64" s="40" t="s">
        <v>51</v>
      </c>
      <c r="AG64" s="57" t="s">
        <v>51</v>
      </c>
      <c r="AH64" s="40" t="s">
        <v>51</v>
      </c>
      <c r="AI64" s="40" t="s">
        <v>51</v>
      </c>
      <c r="AJ64" s="40" t="s">
        <v>51</v>
      </c>
      <c r="AK64" s="42"/>
      <c r="AL64" s="58" t="s">
        <v>52</v>
      </c>
      <c r="AM64" s="59" t="s">
        <v>53</v>
      </c>
      <c r="AN64" s="60" t="s">
        <v>54</v>
      </c>
      <c r="AO64" s="42"/>
      <c r="AP64" s="61" t="s">
        <v>19</v>
      </c>
      <c r="AQ64" s="47" t="s">
        <v>19</v>
      </c>
      <c r="AR64" s="40"/>
      <c r="AS64" s="40"/>
      <c r="AT64" s="42"/>
      <c r="AU64" s="62">
        <v>1</v>
      </c>
      <c r="AV64" s="63">
        <v>0</v>
      </c>
      <c r="AW64" s="64" t="s">
        <v>55</v>
      </c>
    </row>
    <row r="65" spans="2:49" ht="16.5" thickBot="1">
      <c r="B65" s="65">
        <v>41390</v>
      </c>
      <c r="C65" s="66" t="s">
        <v>84</v>
      </c>
      <c r="D65" s="6">
        <v>7.5</v>
      </c>
      <c r="E65" s="23"/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f>SUM(F65:J65)</f>
        <v>0</v>
      </c>
      <c r="L65" s="68"/>
      <c r="M65" s="69">
        <v>2.5</v>
      </c>
      <c r="N65" s="6">
        <v>0</v>
      </c>
      <c r="O65" s="68">
        <v>0</v>
      </c>
      <c r="P65" s="70">
        <f>D65-(M65+N65)</f>
        <v>5</v>
      </c>
      <c r="Q65" s="68"/>
      <c r="R65" s="67" t="s">
        <v>77</v>
      </c>
      <c r="S65" s="71">
        <v>4</v>
      </c>
      <c r="T65" s="72">
        <v>25</v>
      </c>
      <c r="U65" s="7">
        <f>P65*T65</f>
        <v>125</v>
      </c>
      <c r="V65" s="68"/>
      <c r="W65" s="74">
        <v>0</v>
      </c>
      <c r="X65" s="74">
        <v>0</v>
      </c>
      <c r="Y65" s="75">
        <v>102</v>
      </c>
      <c r="Z65" s="76">
        <v>185</v>
      </c>
      <c r="AA65" s="73">
        <v>0</v>
      </c>
      <c r="AB65" s="74">
        <v>0</v>
      </c>
      <c r="AC65" s="74"/>
      <c r="AD65" s="74">
        <v>0</v>
      </c>
      <c r="AE65" s="21"/>
      <c r="AF65" s="2">
        <f>Y65*S65</f>
        <v>408</v>
      </c>
      <c r="AG65" s="77">
        <v>0</v>
      </c>
      <c r="AH65" s="6">
        <v>0</v>
      </c>
      <c r="AI65" s="6">
        <v>5</v>
      </c>
      <c r="AJ65" s="77">
        <f>AG65+AI65</f>
        <v>5</v>
      </c>
      <c r="AK65" s="78"/>
      <c r="AL65" s="79">
        <v>707</v>
      </c>
      <c r="AM65" s="80">
        <f>AF65+AG65+AH65+AI65</f>
        <v>413</v>
      </c>
      <c r="AN65" s="80">
        <f>AL65-AM65</f>
        <v>294</v>
      </c>
      <c r="AO65" s="21"/>
      <c r="AP65" s="2">
        <f>(Y65/U65)*100</f>
        <v>81.599999999999994</v>
      </c>
      <c r="AQ65" s="6" t="s">
        <v>57</v>
      </c>
      <c r="AR65" s="7">
        <f>(AG65/(AF65+AG65))*100</f>
        <v>0</v>
      </c>
      <c r="AS65" s="6">
        <f>(AJ65/AF65)*100</f>
        <v>1.2254901960784315</v>
      </c>
      <c r="AT65" s="68"/>
      <c r="AU65" s="69" t="s">
        <v>58</v>
      </c>
      <c r="AV65" s="6" t="s">
        <v>58</v>
      </c>
      <c r="AW65" s="6" t="s">
        <v>58</v>
      </c>
    </row>
    <row r="66" spans="2:49" ht="16.5" thickBot="1">
      <c r="B66" s="81" t="s">
        <v>81</v>
      </c>
      <c r="C66" s="44"/>
      <c r="D66" s="44"/>
      <c r="E66" s="23"/>
      <c r="F66" s="82"/>
      <c r="G66" s="82"/>
      <c r="H66" s="82"/>
      <c r="I66" s="82"/>
      <c r="J66" s="82"/>
      <c r="K66" s="82"/>
      <c r="L66" s="68"/>
      <c r="M66" s="83"/>
      <c r="N66" s="84"/>
      <c r="O66" s="68"/>
      <c r="P66" s="85">
        <f>(D65-(K65))-M65-N65</f>
        <v>5</v>
      </c>
      <c r="Q66" s="68"/>
      <c r="R66" s="83"/>
      <c r="S66" s="86"/>
      <c r="T66" s="87"/>
      <c r="U66" s="88">
        <f>P66*T65</f>
        <v>125</v>
      </c>
      <c r="V66" s="89"/>
      <c r="W66" s="91"/>
      <c r="X66" s="91"/>
      <c r="Y66" s="92"/>
      <c r="Z66" s="93"/>
      <c r="AA66" s="90"/>
      <c r="AB66" s="91"/>
      <c r="AC66" s="91"/>
      <c r="AD66" s="91"/>
      <c r="AE66" s="34"/>
      <c r="AF66" s="94"/>
      <c r="AG66" s="95"/>
      <c r="AH66" s="87"/>
      <c r="AI66" s="87"/>
      <c r="AJ66" s="87"/>
      <c r="AK66" s="89"/>
      <c r="AL66" s="96"/>
      <c r="AM66" s="95"/>
      <c r="AN66" s="95"/>
      <c r="AO66" s="34"/>
      <c r="AP66" s="97">
        <f>(Y65/U66)*100</f>
        <v>81.599999999999994</v>
      </c>
      <c r="AQ66" s="87"/>
      <c r="AR66" s="87"/>
      <c r="AS66" s="87"/>
      <c r="AT66" s="89"/>
      <c r="AU66" s="83"/>
      <c r="AV66" s="84"/>
      <c r="AW66" s="84"/>
    </row>
    <row r="67" spans="2:49" ht="15.75" thickBot="1"/>
    <row r="68" spans="2:49" ht="16.5" thickBot="1">
      <c r="B68" s="65">
        <v>41391</v>
      </c>
      <c r="C68" s="66" t="s">
        <v>56</v>
      </c>
      <c r="D68" s="6">
        <v>8</v>
      </c>
      <c r="E68" s="23"/>
      <c r="F68" s="67">
        <v>2.5</v>
      </c>
      <c r="G68" s="67">
        <v>0</v>
      </c>
      <c r="H68" s="67">
        <v>0</v>
      </c>
      <c r="I68" s="67">
        <v>0</v>
      </c>
      <c r="J68" s="67">
        <v>0</v>
      </c>
      <c r="K68" s="67">
        <f>SUM(F68:J68)</f>
        <v>2.5</v>
      </c>
      <c r="L68" s="68"/>
      <c r="M68" s="69">
        <v>0</v>
      </c>
      <c r="N68" s="6">
        <v>0</v>
      </c>
      <c r="O68" s="68"/>
      <c r="P68" s="70">
        <f>D68-(M68+N68)</f>
        <v>8</v>
      </c>
      <c r="Q68" s="68"/>
      <c r="R68" s="67" t="s">
        <v>77</v>
      </c>
      <c r="S68" s="71">
        <v>4</v>
      </c>
      <c r="T68" s="72">
        <v>25</v>
      </c>
      <c r="U68" s="7">
        <f>P68*T68</f>
        <v>200</v>
      </c>
      <c r="V68" s="68"/>
      <c r="W68" s="74">
        <v>0</v>
      </c>
      <c r="X68" s="74">
        <v>0</v>
      </c>
      <c r="Y68" s="75">
        <v>126</v>
      </c>
      <c r="Z68" s="76">
        <v>185</v>
      </c>
      <c r="AA68" s="73">
        <v>0</v>
      </c>
      <c r="AB68" s="74">
        <v>0</v>
      </c>
      <c r="AC68" s="74"/>
      <c r="AD68" s="74">
        <v>10</v>
      </c>
      <c r="AE68" s="21"/>
      <c r="AF68" s="2">
        <f>Y68*S68</f>
        <v>504</v>
      </c>
      <c r="AG68" s="77">
        <v>39.01</v>
      </c>
      <c r="AH68" s="6">
        <v>1.53</v>
      </c>
      <c r="AI68" s="6">
        <v>0</v>
      </c>
      <c r="AJ68" s="77">
        <f>AG68+AI68</f>
        <v>39.01</v>
      </c>
      <c r="AK68" s="78"/>
      <c r="AL68" s="79">
        <f>AN65</f>
        <v>294</v>
      </c>
      <c r="AM68" s="80">
        <f>AF68+AG68+AH68+AI68</f>
        <v>544.54</v>
      </c>
      <c r="AN68" s="80">
        <f>AL68-AM68</f>
        <v>-250.53999999999996</v>
      </c>
      <c r="AO68" s="21"/>
      <c r="AP68" s="2">
        <f>(Y68/U68)*100</f>
        <v>63</v>
      </c>
      <c r="AQ68" s="6" t="s">
        <v>57</v>
      </c>
      <c r="AR68" s="7">
        <f>(AG68/(AF68+AG68))*100</f>
        <v>7.184029760041251</v>
      </c>
      <c r="AS68" s="6">
        <f>(AJ68/AF68)*100</f>
        <v>7.7400793650793647</v>
      </c>
      <c r="AT68" s="68"/>
      <c r="AU68" s="69" t="s">
        <v>58</v>
      </c>
      <c r="AV68" s="6" t="s">
        <v>58</v>
      </c>
      <c r="AW68" s="6" t="s">
        <v>58</v>
      </c>
    </row>
    <row r="69" spans="2:49" ht="16.5" thickBot="1">
      <c r="B69" s="81" t="s">
        <v>94</v>
      </c>
      <c r="C69" s="44"/>
      <c r="D69" s="44"/>
      <c r="E69" s="23"/>
      <c r="F69" s="82"/>
      <c r="G69" s="82"/>
      <c r="H69" s="82"/>
      <c r="I69" s="82"/>
      <c r="J69" s="82"/>
      <c r="K69" s="82"/>
      <c r="L69" s="68"/>
      <c r="M69" s="83"/>
      <c r="N69" s="84"/>
      <c r="O69" s="68"/>
      <c r="P69" s="85">
        <f>(D68-(K68))-M68-N68</f>
        <v>5.5</v>
      </c>
      <c r="Q69" s="68"/>
      <c r="R69" s="83"/>
      <c r="S69" s="86"/>
      <c r="T69" s="87"/>
      <c r="U69" s="88">
        <f>P69*T68</f>
        <v>137.5</v>
      </c>
      <c r="V69" s="89"/>
      <c r="W69" s="91"/>
      <c r="X69" s="91"/>
      <c r="Y69" s="92"/>
      <c r="Z69" s="93"/>
      <c r="AA69" s="90"/>
      <c r="AB69" s="91"/>
      <c r="AC69" s="91"/>
      <c r="AD69" s="91"/>
      <c r="AE69" s="34"/>
      <c r="AF69" s="94"/>
      <c r="AG69" s="95"/>
      <c r="AH69" s="87"/>
      <c r="AI69" s="87"/>
      <c r="AJ69" s="87"/>
      <c r="AK69" s="89"/>
      <c r="AL69" s="96"/>
      <c r="AM69" s="95"/>
      <c r="AN69" s="95"/>
      <c r="AO69" s="34"/>
      <c r="AP69" s="97">
        <f>(Y68/U69)*100</f>
        <v>91.63636363636364</v>
      </c>
      <c r="AQ69" s="87"/>
      <c r="AR69" s="87"/>
      <c r="AS69" s="87"/>
      <c r="AT69" s="89"/>
      <c r="AU69" s="83"/>
      <c r="AV69" s="84"/>
      <c r="AW69" s="84"/>
    </row>
    <row r="70" spans="2:49" ht="15.75" thickBot="1"/>
    <row r="71" spans="2:49" ht="16.5" customHeight="1">
      <c r="B71" s="2" t="s">
        <v>2</v>
      </c>
      <c r="C71" s="3" t="s">
        <v>3</v>
      </c>
      <c r="D71" s="4" t="s">
        <v>3</v>
      </c>
      <c r="E71" s="5"/>
      <c r="F71" s="255" t="s">
        <v>4</v>
      </c>
      <c r="G71" s="256"/>
      <c r="H71" s="256"/>
      <c r="I71" s="256"/>
      <c r="J71" s="256"/>
      <c r="K71" s="257"/>
      <c r="L71" s="6"/>
      <c r="M71" s="258" t="s">
        <v>5</v>
      </c>
      <c r="N71" s="259"/>
      <c r="O71" s="6"/>
      <c r="P71" s="7" t="s">
        <v>6</v>
      </c>
      <c r="Q71" s="5"/>
      <c r="R71" s="7" t="s">
        <v>7</v>
      </c>
      <c r="S71" s="188" t="s">
        <v>95</v>
      </c>
      <c r="T71" s="7" t="s">
        <v>9</v>
      </c>
      <c r="U71" s="8" t="s">
        <v>10</v>
      </c>
      <c r="V71" s="5" t="s">
        <v>11</v>
      </c>
      <c r="W71" s="261" t="s">
        <v>96</v>
      </c>
      <c r="X71" s="262"/>
      <c r="Y71" s="9" t="s">
        <v>10</v>
      </c>
      <c r="Z71" s="10"/>
      <c r="AA71" s="263" t="s">
        <v>13</v>
      </c>
      <c r="AB71" s="264"/>
      <c r="AC71" s="265"/>
      <c r="AD71" s="11" t="s">
        <v>14</v>
      </c>
      <c r="AE71" s="5"/>
      <c r="AF71" s="12" t="s">
        <v>15</v>
      </c>
      <c r="AG71" s="13"/>
      <c r="AH71" s="14"/>
      <c r="AI71" s="15"/>
      <c r="AJ71" s="7" t="s">
        <v>16</v>
      </c>
      <c r="AK71" s="5"/>
      <c r="AL71" s="246" t="s">
        <v>17</v>
      </c>
      <c r="AM71" s="247"/>
      <c r="AN71" s="248"/>
      <c r="AO71" s="5"/>
      <c r="AP71" s="16" t="s">
        <v>18</v>
      </c>
      <c r="AQ71" s="8" t="s">
        <v>18</v>
      </c>
      <c r="AR71" s="7" t="s">
        <v>19</v>
      </c>
      <c r="AS71" s="7" t="s">
        <v>19</v>
      </c>
      <c r="AT71" s="5"/>
      <c r="AU71" s="6" t="s">
        <v>18</v>
      </c>
      <c r="AV71" s="6" t="s">
        <v>11</v>
      </c>
      <c r="AW71" s="17" t="s">
        <v>11</v>
      </c>
    </row>
    <row r="72" spans="2:49" ht="16.5" customHeight="1" thickBot="1">
      <c r="B72" s="18" t="s">
        <v>11</v>
      </c>
      <c r="C72" s="19" t="s">
        <v>11</v>
      </c>
      <c r="D72" s="20" t="s">
        <v>6</v>
      </c>
      <c r="E72" s="21"/>
      <c r="F72" s="22" t="s">
        <v>20</v>
      </c>
      <c r="G72" s="22" t="s">
        <v>21</v>
      </c>
      <c r="H72" s="22" t="s">
        <v>22</v>
      </c>
      <c r="I72" s="22" t="s">
        <v>23</v>
      </c>
      <c r="J72" s="22" t="s">
        <v>24</v>
      </c>
      <c r="K72" s="22" t="s">
        <v>16</v>
      </c>
      <c r="L72" s="23"/>
      <c r="M72" s="24" t="s">
        <v>6</v>
      </c>
      <c r="N72" s="25" t="s">
        <v>25</v>
      </c>
      <c r="O72" s="26"/>
      <c r="P72" s="19" t="s">
        <v>26</v>
      </c>
      <c r="Q72" s="21"/>
      <c r="R72" s="19" t="s">
        <v>27</v>
      </c>
      <c r="S72" s="19"/>
      <c r="T72" s="19" t="s">
        <v>31</v>
      </c>
      <c r="U72" s="28" t="s">
        <v>32</v>
      </c>
      <c r="V72" s="21" t="s">
        <v>11</v>
      </c>
      <c r="W72" s="250" t="s">
        <v>97</v>
      </c>
      <c r="X72" s="251"/>
      <c r="Y72" s="29" t="s">
        <v>16</v>
      </c>
      <c r="Z72" s="30"/>
      <c r="AA72" s="252" t="s">
        <v>34</v>
      </c>
      <c r="AB72" s="253"/>
      <c r="AC72" s="254"/>
      <c r="AD72" s="31" t="s">
        <v>35</v>
      </c>
      <c r="AE72" s="21"/>
      <c r="AF72" s="32" t="s">
        <v>36</v>
      </c>
      <c r="AG72" s="33" t="s">
        <v>37</v>
      </c>
      <c r="AH72" s="32" t="s">
        <v>38</v>
      </c>
      <c r="AI72" s="32" t="s">
        <v>39</v>
      </c>
      <c r="AJ72" s="19" t="s">
        <v>40</v>
      </c>
      <c r="AK72" s="34"/>
      <c r="AL72" s="35" t="s">
        <v>41</v>
      </c>
      <c r="AM72" s="36" t="s">
        <v>113</v>
      </c>
      <c r="AN72" s="27"/>
      <c r="AO72" s="21"/>
      <c r="AP72" s="37" t="s">
        <v>10</v>
      </c>
      <c r="AQ72" s="28" t="s">
        <v>10</v>
      </c>
      <c r="AR72" s="19" t="s">
        <v>42</v>
      </c>
      <c r="AS72" s="19" t="s">
        <v>43</v>
      </c>
      <c r="AT72" s="21"/>
      <c r="AU72" s="23" t="s">
        <v>10</v>
      </c>
      <c r="AV72" s="23" t="s">
        <v>42</v>
      </c>
      <c r="AW72" s="38" t="s">
        <v>43</v>
      </c>
    </row>
    <row r="73" spans="2:49" ht="15.75" thickBot="1">
      <c r="B73" s="39"/>
      <c r="C73" s="40"/>
      <c r="D73" s="41" t="s">
        <v>11</v>
      </c>
      <c r="E73" s="42"/>
      <c r="F73" s="43"/>
      <c r="G73" s="43"/>
      <c r="H73" s="43"/>
      <c r="I73" s="43" t="s">
        <v>44</v>
      </c>
      <c r="J73" s="43"/>
      <c r="K73" s="43"/>
      <c r="L73" s="44"/>
      <c r="M73" s="45" t="s">
        <v>45</v>
      </c>
      <c r="N73" s="43" t="s">
        <v>46</v>
      </c>
      <c r="O73" s="44"/>
      <c r="P73" s="40" t="s">
        <v>11</v>
      </c>
      <c r="Q73" s="42"/>
      <c r="R73" s="40"/>
      <c r="S73" s="40"/>
      <c r="T73" s="40" t="s">
        <v>47</v>
      </c>
      <c r="U73" s="47" t="s">
        <v>48</v>
      </c>
      <c r="V73" s="42"/>
      <c r="W73" s="49" t="s">
        <v>49</v>
      </c>
      <c r="X73" s="50" t="s">
        <v>50</v>
      </c>
      <c r="Y73" s="51"/>
      <c r="Z73" s="42"/>
      <c r="AA73" s="52" t="s">
        <v>28</v>
      </c>
      <c r="AB73" s="53" t="s">
        <v>29</v>
      </c>
      <c r="AC73" s="54" t="s">
        <v>50</v>
      </c>
      <c r="AD73" s="55" t="s">
        <v>50</v>
      </c>
      <c r="AE73" s="56"/>
      <c r="AF73" s="40" t="s">
        <v>51</v>
      </c>
      <c r="AG73" s="57" t="s">
        <v>51</v>
      </c>
      <c r="AH73" s="40" t="s">
        <v>51</v>
      </c>
      <c r="AI73" s="40" t="s">
        <v>51</v>
      </c>
      <c r="AJ73" s="40" t="s">
        <v>51</v>
      </c>
      <c r="AK73" s="42"/>
      <c r="AL73" s="58" t="s">
        <v>52</v>
      </c>
      <c r="AM73" s="59" t="s">
        <v>53</v>
      </c>
      <c r="AN73" s="60" t="s">
        <v>54</v>
      </c>
      <c r="AO73" s="42"/>
      <c r="AP73" s="61" t="s">
        <v>19</v>
      </c>
      <c r="AQ73" s="47" t="s">
        <v>19</v>
      </c>
      <c r="AR73" s="40"/>
      <c r="AS73" s="40"/>
      <c r="AT73" s="42"/>
      <c r="AU73" s="62">
        <v>1</v>
      </c>
      <c r="AV73" s="63">
        <v>0</v>
      </c>
      <c r="AW73" s="64" t="s">
        <v>55</v>
      </c>
    </row>
    <row r="74" spans="2:49" ht="16.5" thickBot="1">
      <c r="B74" s="65">
        <v>41391</v>
      </c>
      <c r="C74" s="66" t="s">
        <v>84</v>
      </c>
      <c r="D74" s="6">
        <v>7.5</v>
      </c>
      <c r="E74" s="23"/>
      <c r="F74" s="67">
        <v>0.5</v>
      </c>
      <c r="G74" s="67">
        <v>2.5</v>
      </c>
      <c r="H74" s="67">
        <v>0</v>
      </c>
      <c r="I74" s="67">
        <v>0</v>
      </c>
      <c r="J74" s="67">
        <v>0</v>
      </c>
      <c r="K74" s="67">
        <f>SUM(F74:J74)</f>
        <v>3</v>
      </c>
      <c r="L74" s="68"/>
      <c r="M74" s="69">
        <v>2.5</v>
      </c>
      <c r="N74" s="6">
        <v>0</v>
      </c>
      <c r="O74" s="68">
        <v>0</v>
      </c>
      <c r="P74" s="70">
        <f>D74-(M74+N74)</f>
        <v>5</v>
      </c>
      <c r="Q74" s="68"/>
      <c r="R74" s="67" t="s">
        <v>77</v>
      </c>
      <c r="S74" s="71">
        <v>4</v>
      </c>
      <c r="T74" s="72">
        <v>25</v>
      </c>
      <c r="U74" s="7">
        <f>P74*T74</f>
        <v>125</v>
      </c>
      <c r="V74" s="68"/>
      <c r="W74" s="74">
        <v>0</v>
      </c>
      <c r="X74" s="74">
        <v>0</v>
      </c>
      <c r="Y74" s="75">
        <v>111</v>
      </c>
      <c r="Z74" s="76">
        <v>185</v>
      </c>
      <c r="AA74" s="73">
        <v>0</v>
      </c>
      <c r="AB74" s="74">
        <v>0</v>
      </c>
      <c r="AC74" s="74"/>
      <c r="AD74" s="74">
        <v>4</v>
      </c>
      <c r="AE74" s="21"/>
      <c r="AF74" s="2">
        <f>Y74*S74</f>
        <v>444</v>
      </c>
      <c r="AG74" s="77">
        <v>12.06</v>
      </c>
      <c r="AH74" s="6">
        <v>1.45</v>
      </c>
      <c r="AI74" s="6">
        <v>0</v>
      </c>
      <c r="AJ74" s="77">
        <f>AG74+AI74</f>
        <v>12.06</v>
      </c>
      <c r="AK74" s="78"/>
      <c r="AL74" s="79">
        <v>651</v>
      </c>
      <c r="AM74" s="80">
        <f>AF74+AG74+AH74+AI74</f>
        <v>457.51</v>
      </c>
      <c r="AN74" s="80">
        <f>AL74-AM74</f>
        <v>193.49</v>
      </c>
      <c r="AO74" s="21"/>
      <c r="AP74" s="2">
        <f>(Y74/U74)*100</f>
        <v>88.8</v>
      </c>
      <c r="AQ74" s="6" t="s">
        <v>57</v>
      </c>
      <c r="AR74" s="7">
        <f>(AG74/(AF74+AG74))*100</f>
        <v>2.6443888961978685</v>
      </c>
      <c r="AS74" s="6">
        <f>(AJ74/AF74)*100</f>
        <v>2.7162162162162162</v>
      </c>
      <c r="AT74" s="68"/>
      <c r="AU74" s="69" t="s">
        <v>58</v>
      </c>
      <c r="AV74" s="6" t="s">
        <v>58</v>
      </c>
      <c r="AW74" s="6" t="s">
        <v>58</v>
      </c>
    </row>
    <row r="75" spans="2:49" ht="16.5" thickBot="1">
      <c r="B75" s="81" t="s">
        <v>81</v>
      </c>
      <c r="C75" s="44"/>
      <c r="D75" s="44"/>
      <c r="E75" s="23"/>
      <c r="F75" s="82"/>
      <c r="G75" s="82"/>
      <c r="H75" s="82"/>
      <c r="I75" s="82"/>
      <c r="J75" s="82"/>
      <c r="K75" s="82"/>
      <c r="L75" s="68"/>
      <c r="M75" s="83"/>
      <c r="N75" s="84"/>
      <c r="O75" s="68"/>
      <c r="P75" s="85">
        <f>(D74-(K74))-M74-N74</f>
        <v>2</v>
      </c>
      <c r="Q75" s="68"/>
      <c r="R75" s="83"/>
      <c r="S75" s="86"/>
      <c r="T75" s="87"/>
      <c r="U75" s="88">
        <f>P75*T74</f>
        <v>50</v>
      </c>
      <c r="V75" s="89"/>
      <c r="W75" s="91"/>
      <c r="X75" s="91"/>
      <c r="Y75" s="92"/>
      <c r="Z75" s="93"/>
      <c r="AA75" s="90"/>
      <c r="AB75" s="91"/>
      <c r="AC75" s="91"/>
      <c r="AD75" s="91"/>
      <c r="AE75" s="34"/>
      <c r="AF75" s="94"/>
      <c r="AG75" s="95"/>
      <c r="AH75" s="87"/>
      <c r="AI75" s="87"/>
      <c r="AJ75" s="87"/>
      <c r="AK75" s="89"/>
      <c r="AL75" s="96"/>
      <c r="AM75" s="95"/>
      <c r="AN75" s="95"/>
      <c r="AO75" s="34"/>
      <c r="AP75" s="97">
        <f>(Y74/U75)*100</f>
        <v>222.00000000000003</v>
      </c>
      <c r="AQ75" s="87"/>
      <c r="AR75" s="87"/>
      <c r="AS75" s="87"/>
      <c r="AT75" s="89"/>
      <c r="AU75" s="83"/>
      <c r="AV75" s="84"/>
      <c r="AW75" s="84"/>
    </row>
    <row r="76" spans="2:49" ht="15.75" thickBot="1"/>
    <row r="77" spans="2:49" ht="16.5" thickBot="1">
      <c r="B77" s="65">
        <v>41393</v>
      </c>
      <c r="C77" s="66" t="s">
        <v>56</v>
      </c>
      <c r="D77" s="6">
        <v>8</v>
      </c>
      <c r="E77" s="23"/>
      <c r="F77" s="67">
        <v>0</v>
      </c>
      <c r="G77" s="67">
        <v>0</v>
      </c>
      <c r="H77" s="67">
        <v>0</v>
      </c>
      <c r="I77" s="67">
        <v>0</v>
      </c>
      <c r="J77" s="67">
        <v>4</v>
      </c>
      <c r="K77" s="67">
        <f>SUM(F77:J77)</f>
        <v>4</v>
      </c>
      <c r="L77" s="68"/>
      <c r="M77" s="69">
        <v>0</v>
      </c>
      <c r="N77" s="6">
        <v>0</v>
      </c>
      <c r="O77" s="68"/>
      <c r="P77" s="70">
        <f>D77-(M77+N77)</f>
        <v>8</v>
      </c>
      <c r="Q77" s="68"/>
      <c r="R77" s="67" t="s">
        <v>77</v>
      </c>
      <c r="S77" s="71">
        <v>4</v>
      </c>
      <c r="T77" s="72">
        <v>25</v>
      </c>
      <c r="U77" s="7">
        <f>P77*T77</f>
        <v>200</v>
      </c>
      <c r="V77" s="68"/>
      <c r="W77" s="74">
        <v>0</v>
      </c>
      <c r="X77" s="74">
        <v>0</v>
      </c>
      <c r="Y77" s="75">
        <v>67</v>
      </c>
      <c r="Z77" s="76">
        <v>185</v>
      </c>
      <c r="AA77" s="73">
        <v>0</v>
      </c>
      <c r="AB77" s="74">
        <v>0</v>
      </c>
      <c r="AC77" s="74"/>
      <c r="AD77" s="74">
        <v>0</v>
      </c>
      <c r="AE77" s="21"/>
      <c r="AF77" s="2">
        <f>Y77*S77</f>
        <v>268</v>
      </c>
      <c r="AG77" s="77">
        <v>0</v>
      </c>
      <c r="AH77" s="6">
        <v>1</v>
      </c>
      <c r="AI77" s="6">
        <v>0</v>
      </c>
      <c r="AJ77" s="77">
        <f>AG77+AI77</f>
        <v>0</v>
      </c>
      <c r="AK77" s="78"/>
      <c r="AL77" s="79">
        <f>651+AN68</f>
        <v>400.46000000000004</v>
      </c>
      <c r="AM77" s="80">
        <f>AF77+AG77+AH77+AI77</f>
        <v>269</v>
      </c>
      <c r="AN77" s="80">
        <f>AL77-AM77</f>
        <v>131.46000000000004</v>
      </c>
      <c r="AO77" s="21"/>
      <c r="AP77" s="2">
        <f>(Y77/U77)*100</f>
        <v>33.5</v>
      </c>
      <c r="AQ77" s="6" t="s">
        <v>57</v>
      </c>
      <c r="AR77" s="7">
        <f>(AG77/(AF77+AG77))*100</f>
        <v>0</v>
      </c>
      <c r="AS77" s="6">
        <f>(AJ77/AF77)*100</f>
        <v>0</v>
      </c>
      <c r="AT77" s="68"/>
      <c r="AU77" s="69" t="s">
        <v>58</v>
      </c>
      <c r="AV77" s="6" t="s">
        <v>58</v>
      </c>
      <c r="AW77" s="6" t="s">
        <v>58</v>
      </c>
    </row>
    <row r="78" spans="2:49" ht="16.5" thickBot="1">
      <c r="B78" s="81" t="s">
        <v>81</v>
      </c>
      <c r="C78" s="44"/>
      <c r="D78" s="44"/>
      <c r="E78" s="23"/>
      <c r="F78" s="82"/>
      <c r="G78" s="82"/>
      <c r="H78" s="82"/>
      <c r="I78" s="82"/>
      <c r="J78" s="82"/>
      <c r="K78" s="82"/>
      <c r="L78" s="68"/>
      <c r="M78" s="83"/>
      <c r="N78" s="84"/>
      <c r="O78" s="68"/>
      <c r="P78" s="85">
        <f>(D77-(K77))-M77-N77</f>
        <v>4</v>
      </c>
      <c r="Q78" s="68"/>
      <c r="R78" s="83"/>
      <c r="S78" s="86"/>
      <c r="T78" s="87"/>
      <c r="U78" s="88">
        <f>P78*T77</f>
        <v>100</v>
      </c>
      <c r="V78" s="89"/>
      <c r="W78" s="91"/>
      <c r="X78" s="91"/>
      <c r="Y78" s="92"/>
      <c r="Z78" s="93"/>
      <c r="AA78" s="90"/>
      <c r="AB78" s="91"/>
      <c r="AC78" s="91"/>
      <c r="AD78" s="91"/>
      <c r="AE78" s="34"/>
      <c r="AF78" s="94"/>
      <c r="AG78" s="95"/>
      <c r="AH78" s="87"/>
      <c r="AI78" s="87"/>
      <c r="AJ78" s="87"/>
      <c r="AK78" s="89"/>
      <c r="AL78" s="96"/>
      <c r="AM78" s="95"/>
      <c r="AN78" s="95"/>
      <c r="AO78" s="34"/>
      <c r="AP78" s="97">
        <f>(Y77/U78)*100</f>
        <v>67</v>
      </c>
      <c r="AQ78" s="87"/>
      <c r="AR78" s="87"/>
      <c r="AS78" s="87"/>
      <c r="AT78" s="89"/>
      <c r="AU78" s="83"/>
      <c r="AV78" s="84"/>
      <c r="AW78" s="84"/>
    </row>
    <row r="79" spans="2:49" ht="15.75" thickBot="1"/>
    <row r="80" spans="2:49" ht="16.5" customHeight="1">
      <c r="B80" s="2" t="s">
        <v>2</v>
      </c>
      <c r="C80" s="3" t="s">
        <v>3</v>
      </c>
      <c r="D80" s="4" t="s">
        <v>3</v>
      </c>
      <c r="E80" s="5"/>
      <c r="F80" s="255" t="s">
        <v>4</v>
      </c>
      <c r="G80" s="256"/>
      <c r="H80" s="256"/>
      <c r="I80" s="256"/>
      <c r="J80" s="256"/>
      <c r="K80" s="257"/>
      <c r="L80" s="6"/>
      <c r="M80" s="258" t="s">
        <v>5</v>
      </c>
      <c r="N80" s="259"/>
      <c r="O80" s="6"/>
      <c r="P80" s="7" t="s">
        <v>6</v>
      </c>
      <c r="Q80" s="5"/>
      <c r="R80" s="7" t="s">
        <v>7</v>
      </c>
      <c r="S80" s="188" t="s">
        <v>95</v>
      </c>
      <c r="T80" s="7" t="s">
        <v>9</v>
      </c>
      <c r="U80" s="8" t="s">
        <v>10</v>
      </c>
      <c r="V80" s="5" t="s">
        <v>11</v>
      </c>
      <c r="W80" s="261" t="s">
        <v>96</v>
      </c>
      <c r="X80" s="262"/>
      <c r="Y80" s="9" t="s">
        <v>10</v>
      </c>
      <c r="Z80" s="10"/>
      <c r="AA80" s="263" t="s">
        <v>13</v>
      </c>
      <c r="AB80" s="264"/>
      <c r="AC80" s="265"/>
      <c r="AD80" s="11" t="s">
        <v>14</v>
      </c>
      <c r="AE80" s="5"/>
      <c r="AF80" s="12" t="s">
        <v>15</v>
      </c>
      <c r="AG80" s="13"/>
      <c r="AH80" s="14"/>
      <c r="AI80" s="15"/>
      <c r="AJ80" s="7" t="s">
        <v>16</v>
      </c>
      <c r="AK80" s="5"/>
      <c r="AL80" s="246" t="s">
        <v>17</v>
      </c>
      <c r="AM80" s="247"/>
      <c r="AN80" s="248"/>
      <c r="AO80" s="5"/>
      <c r="AP80" s="16" t="s">
        <v>18</v>
      </c>
      <c r="AQ80" s="8" t="s">
        <v>18</v>
      </c>
      <c r="AR80" s="7" t="s">
        <v>19</v>
      </c>
      <c r="AS80" s="7" t="s">
        <v>19</v>
      </c>
      <c r="AT80" s="5"/>
      <c r="AU80" s="6" t="s">
        <v>18</v>
      </c>
      <c r="AV80" s="6" t="s">
        <v>11</v>
      </c>
      <c r="AW80" s="17" t="s">
        <v>11</v>
      </c>
    </row>
    <row r="81" spans="2:49" ht="16.5" customHeight="1" thickBot="1">
      <c r="B81" s="18" t="s">
        <v>11</v>
      </c>
      <c r="C81" s="19" t="s">
        <v>11</v>
      </c>
      <c r="D81" s="20" t="s">
        <v>6</v>
      </c>
      <c r="E81" s="21"/>
      <c r="F81" s="22" t="s">
        <v>20</v>
      </c>
      <c r="G81" s="22" t="s">
        <v>21</v>
      </c>
      <c r="H81" s="22" t="s">
        <v>22</v>
      </c>
      <c r="I81" s="22" t="s">
        <v>23</v>
      </c>
      <c r="J81" s="22" t="s">
        <v>24</v>
      </c>
      <c r="K81" s="22" t="s">
        <v>16</v>
      </c>
      <c r="L81" s="23"/>
      <c r="M81" s="24" t="s">
        <v>6</v>
      </c>
      <c r="N81" s="25" t="s">
        <v>25</v>
      </c>
      <c r="O81" s="26"/>
      <c r="P81" s="19" t="s">
        <v>26</v>
      </c>
      <c r="Q81" s="21"/>
      <c r="R81" s="19" t="s">
        <v>27</v>
      </c>
      <c r="S81" s="19"/>
      <c r="T81" s="19" t="s">
        <v>31</v>
      </c>
      <c r="U81" s="28" t="s">
        <v>32</v>
      </c>
      <c r="V81" s="21" t="s">
        <v>11</v>
      </c>
      <c r="W81" s="250" t="s">
        <v>97</v>
      </c>
      <c r="X81" s="251"/>
      <c r="Y81" s="29" t="s">
        <v>16</v>
      </c>
      <c r="Z81" s="30"/>
      <c r="AA81" s="252" t="s">
        <v>34</v>
      </c>
      <c r="AB81" s="253"/>
      <c r="AC81" s="254"/>
      <c r="AD81" s="31" t="s">
        <v>35</v>
      </c>
      <c r="AE81" s="21"/>
      <c r="AF81" s="32" t="s">
        <v>36</v>
      </c>
      <c r="AG81" s="33" t="s">
        <v>37</v>
      </c>
      <c r="AH81" s="32" t="s">
        <v>38</v>
      </c>
      <c r="AI81" s="32" t="s">
        <v>39</v>
      </c>
      <c r="AJ81" s="19" t="s">
        <v>40</v>
      </c>
      <c r="AK81" s="34"/>
      <c r="AL81" s="35" t="s">
        <v>41</v>
      </c>
      <c r="AM81" s="36" t="s">
        <v>110</v>
      </c>
      <c r="AN81" s="27"/>
      <c r="AO81" s="21"/>
      <c r="AP81" s="37" t="s">
        <v>10</v>
      </c>
      <c r="AQ81" s="28" t="s">
        <v>10</v>
      </c>
      <c r="AR81" s="19" t="s">
        <v>42</v>
      </c>
      <c r="AS81" s="19" t="s">
        <v>43</v>
      </c>
      <c r="AT81" s="21"/>
      <c r="AU81" s="23" t="s">
        <v>10</v>
      </c>
      <c r="AV81" s="23" t="s">
        <v>42</v>
      </c>
      <c r="AW81" s="38" t="s">
        <v>43</v>
      </c>
    </row>
    <row r="82" spans="2:49" ht="15.75" thickBot="1">
      <c r="B82" s="39"/>
      <c r="C82" s="40"/>
      <c r="D82" s="41" t="s">
        <v>11</v>
      </c>
      <c r="E82" s="42"/>
      <c r="F82" s="43"/>
      <c r="G82" s="43"/>
      <c r="H82" s="43"/>
      <c r="I82" s="43" t="s">
        <v>44</v>
      </c>
      <c r="J82" s="43"/>
      <c r="K82" s="43"/>
      <c r="L82" s="44"/>
      <c r="M82" s="45" t="s">
        <v>45</v>
      </c>
      <c r="N82" s="43" t="s">
        <v>46</v>
      </c>
      <c r="O82" s="44"/>
      <c r="P82" s="40" t="s">
        <v>11</v>
      </c>
      <c r="Q82" s="42"/>
      <c r="R82" s="40"/>
      <c r="S82" s="40"/>
      <c r="T82" s="40" t="s">
        <v>47</v>
      </c>
      <c r="U82" s="47" t="s">
        <v>48</v>
      </c>
      <c r="V82" s="42"/>
      <c r="W82" s="49" t="s">
        <v>49</v>
      </c>
      <c r="X82" s="50" t="s">
        <v>50</v>
      </c>
      <c r="Y82" s="51"/>
      <c r="Z82" s="42"/>
      <c r="AA82" s="52" t="s">
        <v>28</v>
      </c>
      <c r="AB82" s="53" t="s">
        <v>29</v>
      </c>
      <c r="AC82" s="54" t="s">
        <v>50</v>
      </c>
      <c r="AD82" s="55" t="s">
        <v>50</v>
      </c>
      <c r="AE82" s="56"/>
      <c r="AF82" s="40" t="s">
        <v>51</v>
      </c>
      <c r="AG82" s="57" t="s">
        <v>51</v>
      </c>
      <c r="AH82" s="40" t="s">
        <v>51</v>
      </c>
      <c r="AI82" s="40" t="s">
        <v>51</v>
      </c>
      <c r="AJ82" s="40" t="s">
        <v>51</v>
      </c>
      <c r="AK82" s="42"/>
      <c r="AL82" s="58" t="s">
        <v>52</v>
      </c>
      <c r="AM82" s="59" t="s">
        <v>53</v>
      </c>
      <c r="AN82" s="60" t="s">
        <v>54</v>
      </c>
      <c r="AO82" s="42"/>
      <c r="AP82" s="61" t="s">
        <v>19</v>
      </c>
      <c r="AQ82" s="47" t="s">
        <v>19</v>
      </c>
      <c r="AR82" s="40"/>
      <c r="AS82" s="40"/>
      <c r="AT82" s="42"/>
      <c r="AU82" s="62">
        <v>1</v>
      </c>
      <c r="AV82" s="63">
        <v>0</v>
      </c>
      <c r="AW82" s="64" t="s">
        <v>55</v>
      </c>
    </row>
    <row r="83" spans="2:49" ht="16.5" thickBot="1">
      <c r="B83" s="65">
        <v>41393</v>
      </c>
      <c r="C83" s="66" t="s">
        <v>84</v>
      </c>
      <c r="D83" s="6">
        <v>7.5</v>
      </c>
      <c r="E83" s="23"/>
      <c r="F83" s="67">
        <v>0</v>
      </c>
      <c r="G83" s="67">
        <v>1</v>
      </c>
      <c r="H83" s="67">
        <v>0</v>
      </c>
      <c r="I83" s="67">
        <v>0</v>
      </c>
      <c r="J83" s="67">
        <v>0</v>
      </c>
      <c r="K83" s="67">
        <f>SUM(F83:J83)</f>
        <v>1</v>
      </c>
      <c r="L83" s="68"/>
      <c r="M83" s="69">
        <v>2.5</v>
      </c>
      <c r="N83" s="6">
        <v>0</v>
      </c>
      <c r="O83" s="68">
        <v>0</v>
      </c>
      <c r="P83" s="70">
        <f>D83-(M83+N83)</f>
        <v>5</v>
      </c>
      <c r="Q83" s="68"/>
      <c r="R83" s="67" t="s">
        <v>77</v>
      </c>
      <c r="S83" s="71">
        <v>4</v>
      </c>
      <c r="T83" s="72">
        <v>25</v>
      </c>
      <c r="U83" s="7">
        <f>P83*T83</f>
        <v>125</v>
      </c>
      <c r="V83" s="68"/>
      <c r="W83" s="74">
        <v>0</v>
      </c>
      <c r="X83" s="74">
        <v>0</v>
      </c>
      <c r="Y83" s="75">
        <v>99</v>
      </c>
      <c r="Z83" s="76">
        <v>185</v>
      </c>
      <c r="AA83" s="73">
        <v>0</v>
      </c>
      <c r="AB83" s="74">
        <v>0</v>
      </c>
      <c r="AC83" s="74"/>
      <c r="AD83" s="74">
        <v>9</v>
      </c>
      <c r="AE83" s="21"/>
      <c r="AF83" s="2">
        <f>Y83*S83</f>
        <v>396</v>
      </c>
      <c r="AG83" s="77">
        <v>36.49</v>
      </c>
      <c r="AH83" s="6">
        <v>0.99</v>
      </c>
      <c r="AI83" s="6">
        <v>0</v>
      </c>
      <c r="AJ83" s="77">
        <f>AG83+AI83</f>
        <v>36.49</v>
      </c>
      <c r="AK83" s="78"/>
      <c r="AL83" s="79">
        <v>400</v>
      </c>
      <c r="AM83" s="80">
        <f>AF83+AG83+AH83+AI83</f>
        <v>433.48</v>
      </c>
      <c r="AN83" s="80">
        <f>AL83-AM83</f>
        <v>-33.480000000000018</v>
      </c>
      <c r="AO83" s="21"/>
      <c r="AP83" s="2">
        <f>(Y83/U83)*100</f>
        <v>79.2</v>
      </c>
      <c r="AQ83" s="6" t="s">
        <v>57</v>
      </c>
      <c r="AR83" s="7">
        <f>(AG83/(AF83+AG83))*100</f>
        <v>8.4371892991745483</v>
      </c>
      <c r="AS83" s="6">
        <f>(AJ83/AF83)*100</f>
        <v>9.2146464646464654</v>
      </c>
      <c r="AT83" s="68"/>
      <c r="AU83" s="69" t="s">
        <v>58</v>
      </c>
      <c r="AV83" s="6" t="s">
        <v>58</v>
      </c>
      <c r="AW83" s="6" t="s">
        <v>58</v>
      </c>
    </row>
    <row r="84" spans="2:49" ht="16.5" thickBot="1">
      <c r="B84" s="81" t="s">
        <v>94</v>
      </c>
      <c r="C84" s="44"/>
      <c r="D84" s="44"/>
      <c r="E84" s="23"/>
      <c r="F84" s="82"/>
      <c r="G84" s="82"/>
      <c r="H84" s="82"/>
      <c r="I84" s="82"/>
      <c r="J84" s="82"/>
      <c r="K84" s="82"/>
      <c r="L84" s="68"/>
      <c r="M84" s="83"/>
      <c r="N84" s="84"/>
      <c r="O84" s="68"/>
      <c r="P84" s="85">
        <f>(D83-(K83))-M83-N83</f>
        <v>4</v>
      </c>
      <c r="Q84" s="68"/>
      <c r="R84" s="83"/>
      <c r="S84" s="86"/>
      <c r="T84" s="87"/>
      <c r="U84" s="88">
        <f>P84*T83</f>
        <v>100</v>
      </c>
      <c r="V84" s="89"/>
      <c r="W84" s="91"/>
      <c r="X84" s="91"/>
      <c r="Y84" s="92"/>
      <c r="Z84" s="93"/>
      <c r="AA84" s="90"/>
      <c r="AB84" s="91"/>
      <c r="AC84" s="91"/>
      <c r="AD84" s="91"/>
      <c r="AE84" s="34"/>
      <c r="AF84" s="94"/>
      <c r="AG84" s="95"/>
      <c r="AH84" s="87"/>
      <c r="AI84" s="87"/>
      <c r="AJ84" s="87"/>
      <c r="AK84" s="89"/>
      <c r="AL84" s="96"/>
      <c r="AM84" s="95"/>
      <c r="AN84" s="95"/>
      <c r="AO84" s="34"/>
      <c r="AP84" s="97">
        <f>(Y83/U84)*100</f>
        <v>99</v>
      </c>
      <c r="AQ84" s="87"/>
      <c r="AR84" s="87"/>
      <c r="AS84" s="87"/>
      <c r="AT84" s="89"/>
      <c r="AU84" s="83"/>
      <c r="AV84" s="84"/>
      <c r="AW84" s="84"/>
    </row>
    <row r="85" spans="2:49" ht="15.75" thickBot="1"/>
    <row r="86" spans="2:49" ht="16.5" customHeight="1">
      <c r="B86" s="2" t="s">
        <v>2</v>
      </c>
      <c r="C86" s="3" t="s">
        <v>3</v>
      </c>
      <c r="D86" s="4" t="s">
        <v>3</v>
      </c>
      <c r="E86" s="5"/>
      <c r="F86" s="255" t="s">
        <v>4</v>
      </c>
      <c r="G86" s="256"/>
      <c r="H86" s="256"/>
      <c r="I86" s="256"/>
      <c r="J86" s="256"/>
      <c r="K86" s="257"/>
      <c r="L86" s="6"/>
      <c r="M86" s="258" t="s">
        <v>5</v>
      </c>
      <c r="N86" s="259"/>
      <c r="O86" s="6"/>
      <c r="P86" s="7" t="s">
        <v>6</v>
      </c>
      <c r="Q86" s="5"/>
      <c r="R86" s="7" t="s">
        <v>7</v>
      </c>
      <c r="S86" s="188" t="s">
        <v>95</v>
      </c>
      <c r="T86" s="7" t="s">
        <v>9</v>
      </c>
      <c r="U86" s="8" t="s">
        <v>10</v>
      </c>
      <c r="V86" s="5" t="s">
        <v>11</v>
      </c>
      <c r="W86" s="261" t="s">
        <v>96</v>
      </c>
      <c r="X86" s="262"/>
      <c r="Y86" s="9" t="s">
        <v>10</v>
      </c>
      <c r="Z86" s="10"/>
      <c r="AA86" s="263" t="s">
        <v>13</v>
      </c>
      <c r="AB86" s="264"/>
      <c r="AC86" s="265"/>
      <c r="AD86" s="11" t="s">
        <v>14</v>
      </c>
      <c r="AE86" s="5"/>
      <c r="AF86" s="12" t="s">
        <v>15</v>
      </c>
      <c r="AG86" s="13"/>
      <c r="AH86" s="14"/>
      <c r="AI86" s="15"/>
      <c r="AJ86" s="7" t="s">
        <v>16</v>
      </c>
      <c r="AK86" s="5"/>
      <c r="AL86" s="246" t="s">
        <v>17</v>
      </c>
      <c r="AM86" s="247"/>
      <c r="AN86" s="248"/>
      <c r="AO86" s="5"/>
      <c r="AP86" s="16" t="s">
        <v>18</v>
      </c>
      <c r="AQ86" s="8" t="s">
        <v>18</v>
      </c>
      <c r="AR86" s="7" t="s">
        <v>19</v>
      </c>
      <c r="AS86" s="7" t="s">
        <v>19</v>
      </c>
      <c r="AT86" s="5"/>
      <c r="AU86" s="6" t="s">
        <v>18</v>
      </c>
      <c r="AV86" s="6" t="s">
        <v>11</v>
      </c>
      <c r="AW86" s="17" t="s">
        <v>11</v>
      </c>
    </row>
    <row r="87" spans="2:49" ht="16.5" customHeight="1" thickBot="1">
      <c r="B87" s="18" t="s">
        <v>11</v>
      </c>
      <c r="C87" s="19" t="s">
        <v>11</v>
      </c>
      <c r="D87" s="20" t="s">
        <v>6</v>
      </c>
      <c r="E87" s="21"/>
      <c r="F87" s="22" t="s">
        <v>20</v>
      </c>
      <c r="G87" s="22" t="s">
        <v>21</v>
      </c>
      <c r="H87" s="22" t="s">
        <v>22</v>
      </c>
      <c r="I87" s="22" t="s">
        <v>23</v>
      </c>
      <c r="J87" s="22" t="s">
        <v>24</v>
      </c>
      <c r="K87" s="22" t="s">
        <v>16</v>
      </c>
      <c r="L87" s="23"/>
      <c r="M87" s="24" t="s">
        <v>6</v>
      </c>
      <c r="N87" s="25" t="s">
        <v>25</v>
      </c>
      <c r="O87" s="26"/>
      <c r="P87" s="19" t="s">
        <v>26</v>
      </c>
      <c r="Q87" s="21"/>
      <c r="R87" s="19" t="s">
        <v>27</v>
      </c>
      <c r="S87" s="19"/>
      <c r="T87" s="19" t="s">
        <v>31</v>
      </c>
      <c r="U87" s="28" t="s">
        <v>32</v>
      </c>
      <c r="V87" s="21" t="s">
        <v>11</v>
      </c>
      <c r="W87" s="250" t="s">
        <v>97</v>
      </c>
      <c r="X87" s="251"/>
      <c r="Y87" s="29" t="s">
        <v>16</v>
      </c>
      <c r="Z87" s="30"/>
      <c r="AA87" s="252" t="s">
        <v>34</v>
      </c>
      <c r="AB87" s="253"/>
      <c r="AC87" s="254"/>
      <c r="AD87" s="31" t="s">
        <v>35</v>
      </c>
      <c r="AE87" s="21"/>
      <c r="AF87" s="32" t="s">
        <v>36</v>
      </c>
      <c r="AG87" s="33" t="s">
        <v>37</v>
      </c>
      <c r="AH87" s="32" t="s">
        <v>38</v>
      </c>
      <c r="AI87" s="32" t="s">
        <v>39</v>
      </c>
      <c r="AJ87" s="19" t="s">
        <v>40</v>
      </c>
      <c r="AK87" s="34"/>
      <c r="AL87" s="35" t="s">
        <v>41</v>
      </c>
      <c r="AM87" s="36" t="s">
        <v>114</v>
      </c>
      <c r="AN87" s="27"/>
      <c r="AO87" s="21"/>
      <c r="AP87" s="37" t="s">
        <v>10</v>
      </c>
      <c r="AQ87" s="28" t="s">
        <v>10</v>
      </c>
      <c r="AR87" s="19" t="s">
        <v>42</v>
      </c>
      <c r="AS87" s="19" t="s">
        <v>43</v>
      </c>
      <c r="AT87" s="21"/>
      <c r="AU87" s="23" t="s">
        <v>10</v>
      </c>
      <c r="AV87" s="23" t="s">
        <v>42</v>
      </c>
      <c r="AW87" s="38" t="s">
        <v>43</v>
      </c>
    </row>
    <row r="88" spans="2:49" ht="15.75" thickBot="1">
      <c r="B88" s="39"/>
      <c r="C88" s="40"/>
      <c r="D88" s="41" t="s">
        <v>11</v>
      </c>
      <c r="E88" s="42"/>
      <c r="F88" s="43"/>
      <c r="G88" s="43"/>
      <c r="H88" s="43"/>
      <c r="I88" s="43" t="s">
        <v>44</v>
      </c>
      <c r="J88" s="43"/>
      <c r="K88" s="43"/>
      <c r="L88" s="44"/>
      <c r="M88" s="45" t="s">
        <v>45</v>
      </c>
      <c r="N88" s="43" t="s">
        <v>46</v>
      </c>
      <c r="O88" s="44"/>
      <c r="P88" s="40" t="s">
        <v>11</v>
      </c>
      <c r="Q88" s="42"/>
      <c r="R88" s="40"/>
      <c r="S88" s="40"/>
      <c r="T88" s="40" t="s">
        <v>47</v>
      </c>
      <c r="U88" s="47" t="s">
        <v>48</v>
      </c>
      <c r="V88" s="42"/>
      <c r="W88" s="49" t="s">
        <v>49</v>
      </c>
      <c r="X88" s="50" t="s">
        <v>50</v>
      </c>
      <c r="Y88" s="51"/>
      <c r="Z88" s="42"/>
      <c r="AA88" s="52" t="s">
        <v>28</v>
      </c>
      <c r="AB88" s="53" t="s">
        <v>29</v>
      </c>
      <c r="AC88" s="54" t="s">
        <v>50</v>
      </c>
      <c r="AD88" s="55" t="s">
        <v>50</v>
      </c>
      <c r="AE88" s="56"/>
      <c r="AF88" s="40" t="s">
        <v>51</v>
      </c>
      <c r="AG88" s="57" t="s">
        <v>51</v>
      </c>
      <c r="AH88" s="40" t="s">
        <v>51</v>
      </c>
      <c r="AI88" s="40" t="s">
        <v>51</v>
      </c>
      <c r="AJ88" s="40" t="s">
        <v>51</v>
      </c>
      <c r="AK88" s="42"/>
      <c r="AL88" s="58" t="s">
        <v>52</v>
      </c>
      <c r="AM88" s="59" t="s">
        <v>53</v>
      </c>
      <c r="AN88" s="60" t="s">
        <v>54</v>
      </c>
      <c r="AO88" s="42"/>
      <c r="AP88" s="61" t="s">
        <v>19</v>
      </c>
      <c r="AQ88" s="47" t="s">
        <v>19</v>
      </c>
      <c r="AR88" s="40"/>
      <c r="AS88" s="40"/>
      <c r="AT88" s="42"/>
      <c r="AU88" s="62">
        <v>1</v>
      </c>
      <c r="AV88" s="63">
        <v>0</v>
      </c>
      <c r="AW88" s="64" t="s">
        <v>55</v>
      </c>
    </row>
    <row r="89" spans="2:49" ht="16.5" thickBot="1">
      <c r="B89" s="65">
        <v>41394</v>
      </c>
      <c r="C89" s="66" t="s">
        <v>56</v>
      </c>
      <c r="D89" s="6">
        <v>8</v>
      </c>
      <c r="E89" s="23"/>
      <c r="F89" s="67">
        <v>0</v>
      </c>
      <c r="G89" s="67">
        <v>6</v>
      </c>
      <c r="H89" s="67">
        <v>0</v>
      </c>
      <c r="I89" s="67">
        <v>0</v>
      </c>
      <c r="J89" s="67">
        <v>0</v>
      </c>
      <c r="K89" s="67">
        <f>SUM(F89:J89)</f>
        <v>6</v>
      </c>
      <c r="L89" s="68"/>
      <c r="M89" s="69">
        <v>0</v>
      </c>
      <c r="N89" s="6">
        <v>0</v>
      </c>
      <c r="O89" s="68"/>
      <c r="P89" s="70">
        <f>D89-(M89+N89)</f>
        <v>8</v>
      </c>
      <c r="Q89" s="68"/>
      <c r="R89" s="67" t="s">
        <v>77</v>
      </c>
      <c r="S89" s="71">
        <v>4</v>
      </c>
      <c r="T89" s="72">
        <v>25</v>
      </c>
      <c r="U89" s="7">
        <f>P89*T89</f>
        <v>200</v>
      </c>
      <c r="V89" s="68"/>
      <c r="W89" s="74">
        <v>0</v>
      </c>
      <c r="X89" s="74">
        <v>0</v>
      </c>
      <c r="Y89" s="75">
        <v>5</v>
      </c>
      <c r="Z89" s="76">
        <v>185</v>
      </c>
      <c r="AA89" s="73">
        <v>0</v>
      </c>
      <c r="AB89" s="74">
        <v>0</v>
      </c>
      <c r="AC89" s="74"/>
      <c r="AD89" s="74">
        <v>0</v>
      </c>
      <c r="AE89" s="21"/>
      <c r="AF89" s="2">
        <f>Y89*S89</f>
        <v>20</v>
      </c>
      <c r="AG89" s="77">
        <v>0</v>
      </c>
      <c r="AH89" s="6">
        <v>1</v>
      </c>
      <c r="AI89" s="6">
        <v>0</v>
      </c>
      <c r="AJ89" s="77">
        <f>AG89+AI89</f>
        <v>0</v>
      </c>
      <c r="AK89" s="78"/>
      <c r="AL89" s="79">
        <v>665</v>
      </c>
      <c r="AM89" s="80">
        <f>AF89+AG89+AH89+AI89</f>
        <v>21</v>
      </c>
      <c r="AN89" s="80">
        <f>AL89-AM89</f>
        <v>644</v>
      </c>
      <c r="AO89" s="21"/>
      <c r="AP89" s="2">
        <f>(Y89/U89)*100</f>
        <v>2.5</v>
      </c>
      <c r="AQ89" s="6" t="s">
        <v>57</v>
      </c>
      <c r="AR89" s="7">
        <f>(AG89/(AF89+AG89))*100</f>
        <v>0</v>
      </c>
      <c r="AS89" s="6">
        <f>(AJ89/AF89)*100</f>
        <v>0</v>
      </c>
      <c r="AT89" s="68"/>
      <c r="AU89" s="69" t="s">
        <v>58</v>
      </c>
      <c r="AV89" s="6" t="s">
        <v>58</v>
      </c>
      <c r="AW89" s="6" t="s">
        <v>58</v>
      </c>
    </row>
    <row r="90" spans="2:49" ht="16.5" thickBot="1">
      <c r="B90" s="81" t="s">
        <v>81</v>
      </c>
      <c r="C90" s="44"/>
      <c r="D90" s="44"/>
      <c r="E90" s="23"/>
      <c r="F90" s="82"/>
      <c r="G90" s="82"/>
      <c r="H90" s="82"/>
      <c r="I90" s="82"/>
      <c r="J90" s="82"/>
      <c r="K90" s="82"/>
      <c r="L90" s="68"/>
      <c r="M90" s="83"/>
      <c r="N90" s="84"/>
      <c r="O90" s="68"/>
      <c r="P90" s="85">
        <f>(D89-(K89))-M89-N89</f>
        <v>2</v>
      </c>
      <c r="Q90" s="68"/>
      <c r="R90" s="83"/>
      <c r="S90" s="86"/>
      <c r="T90" s="87"/>
      <c r="U90" s="88">
        <f>P90*T89</f>
        <v>50</v>
      </c>
      <c r="V90" s="89"/>
      <c r="W90" s="91"/>
      <c r="X90" s="91"/>
      <c r="Y90" s="92"/>
      <c r="Z90" s="93"/>
      <c r="AA90" s="90"/>
      <c r="AB90" s="91"/>
      <c r="AC90" s="91"/>
      <c r="AD90" s="91"/>
      <c r="AE90" s="34"/>
      <c r="AF90" s="94"/>
      <c r="AG90" s="95"/>
      <c r="AH90" s="87"/>
      <c r="AI90" s="87"/>
      <c r="AJ90" s="87"/>
      <c r="AK90" s="89"/>
      <c r="AL90" s="96"/>
      <c r="AM90" s="95"/>
      <c r="AN90" s="95"/>
      <c r="AO90" s="34"/>
      <c r="AP90" s="97">
        <f>(Y89/U90)*100</f>
        <v>10</v>
      </c>
      <c r="AQ90" s="87"/>
      <c r="AR90" s="87"/>
      <c r="AS90" s="87"/>
      <c r="AT90" s="89"/>
      <c r="AU90" s="83"/>
      <c r="AV90" s="84"/>
      <c r="AW90" s="84"/>
    </row>
    <row r="92" spans="2:49" ht="15.75" thickBot="1">
      <c r="B92" s="193" t="s">
        <v>85</v>
      </c>
    </row>
    <row r="93" spans="2:49" s="182" customFormat="1" ht="16.5" customHeight="1">
      <c r="B93" s="134" t="s">
        <v>2</v>
      </c>
      <c r="C93" s="135" t="s">
        <v>3</v>
      </c>
      <c r="D93" s="136" t="s">
        <v>3</v>
      </c>
      <c r="E93" s="137"/>
      <c r="F93" s="272" t="s">
        <v>4</v>
      </c>
      <c r="G93" s="273"/>
      <c r="H93" s="273"/>
      <c r="I93" s="273"/>
      <c r="J93" s="273"/>
      <c r="K93" s="274"/>
      <c r="L93" s="138"/>
      <c r="M93" s="275" t="s">
        <v>5</v>
      </c>
      <c r="N93" s="276"/>
      <c r="O93" s="138"/>
      <c r="P93" s="138" t="s">
        <v>6</v>
      </c>
      <c r="Q93" s="137"/>
      <c r="R93" s="138" t="s">
        <v>7</v>
      </c>
      <c r="S93" s="190" t="s">
        <v>95</v>
      </c>
      <c r="T93" s="138" t="s">
        <v>9</v>
      </c>
      <c r="U93" s="138" t="s">
        <v>10</v>
      </c>
      <c r="V93" s="137" t="s">
        <v>11</v>
      </c>
      <c r="W93" s="278" t="s">
        <v>96</v>
      </c>
      <c r="X93" s="279"/>
      <c r="Y93" s="139" t="s">
        <v>10</v>
      </c>
      <c r="Z93" s="191"/>
      <c r="AA93" s="277" t="s">
        <v>13</v>
      </c>
      <c r="AB93" s="278"/>
      <c r="AC93" s="279"/>
      <c r="AD93" s="141" t="s">
        <v>14</v>
      </c>
      <c r="AE93" s="137"/>
      <c r="AF93" s="142" t="s">
        <v>15</v>
      </c>
      <c r="AG93" s="143"/>
      <c r="AH93" s="137"/>
      <c r="AI93" s="144"/>
      <c r="AJ93" s="138" t="s">
        <v>16</v>
      </c>
      <c r="AK93" s="137"/>
      <c r="AL93" s="266" t="s">
        <v>17</v>
      </c>
      <c r="AM93" s="267"/>
      <c r="AN93" s="268"/>
      <c r="AO93" s="137"/>
      <c r="AP93" s="138" t="s">
        <v>18</v>
      </c>
      <c r="AQ93" s="138" t="s">
        <v>18</v>
      </c>
      <c r="AR93" s="138" t="s">
        <v>19</v>
      </c>
      <c r="AS93" s="138" t="s">
        <v>19</v>
      </c>
      <c r="AT93" s="137"/>
      <c r="AU93" s="138" t="s">
        <v>18</v>
      </c>
      <c r="AV93" s="138" t="s">
        <v>11</v>
      </c>
      <c r="AW93" s="145" t="s">
        <v>11</v>
      </c>
    </row>
    <row r="94" spans="2:49" s="182" customFormat="1" ht="16.5" customHeight="1" thickBot="1">
      <c r="B94" s="146" t="s">
        <v>11</v>
      </c>
      <c r="C94" s="147" t="s">
        <v>11</v>
      </c>
      <c r="D94" s="148" t="s">
        <v>6</v>
      </c>
      <c r="E94" s="149"/>
      <c r="F94" s="150" t="s">
        <v>20</v>
      </c>
      <c r="G94" s="150" t="s">
        <v>21</v>
      </c>
      <c r="H94" s="150" t="s">
        <v>22</v>
      </c>
      <c r="I94" s="150" t="s">
        <v>23</v>
      </c>
      <c r="J94" s="150" t="s">
        <v>24</v>
      </c>
      <c r="K94" s="150" t="s">
        <v>16</v>
      </c>
      <c r="L94" s="147"/>
      <c r="M94" s="151" t="s">
        <v>6</v>
      </c>
      <c r="N94" s="152" t="s">
        <v>25</v>
      </c>
      <c r="O94" s="147"/>
      <c r="P94" s="147" t="s">
        <v>26</v>
      </c>
      <c r="Q94" s="149"/>
      <c r="R94" s="147" t="s">
        <v>27</v>
      </c>
      <c r="S94" s="147"/>
      <c r="T94" s="147" t="s">
        <v>31</v>
      </c>
      <c r="U94" s="147" t="s">
        <v>32</v>
      </c>
      <c r="V94" s="149" t="s">
        <v>11</v>
      </c>
      <c r="W94" s="270" t="s">
        <v>97</v>
      </c>
      <c r="X94" s="271"/>
      <c r="Y94" s="151" t="s">
        <v>16</v>
      </c>
      <c r="Z94" s="189"/>
      <c r="AA94" s="269" t="s">
        <v>34</v>
      </c>
      <c r="AB94" s="270"/>
      <c r="AC94" s="271"/>
      <c r="AD94" s="155" t="s">
        <v>35</v>
      </c>
      <c r="AE94" s="149"/>
      <c r="AF94" s="156" t="s">
        <v>36</v>
      </c>
      <c r="AG94" s="157" t="s">
        <v>37</v>
      </c>
      <c r="AH94" s="156" t="s">
        <v>38</v>
      </c>
      <c r="AI94" s="156" t="s">
        <v>39</v>
      </c>
      <c r="AJ94" s="147" t="s">
        <v>40</v>
      </c>
      <c r="AK94" s="149"/>
      <c r="AL94" s="158" t="s">
        <v>41</v>
      </c>
      <c r="AM94" s="149" t="s">
        <v>114</v>
      </c>
      <c r="AN94" s="153"/>
      <c r="AO94" s="149"/>
      <c r="AP94" s="147" t="s">
        <v>10</v>
      </c>
      <c r="AQ94" s="147" t="s">
        <v>10</v>
      </c>
      <c r="AR94" s="147" t="s">
        <v>42</v>
      </c>
      <c r="AS94" s="147" t="s">
        <v>43</v>
      </c>
      <c r="AT94" s="149"/>
      <c r="AU94" s="147" t="s">
        <v>10</v>
      </c>
      <c r="AV94" s="147" t="s">
        <v>42</v>
      </c>
      <c r="AW94" s="148" t="s">
        <v>43</v>
      </c>
    </row>
    <row r="95" spans="2:49" s="182" customFormat="1" ht="15.75" thickBot="1">
      <c r="B95" s="159"/>
      <c r="C95" s="160"/>
      <c r="D95" s="161" t="s">
        <v>11</v>
      </c>
      <c r="E95" s="162"/>
      <c r="F95" s="163"/>
      <c r="G95" s="163"/>
      <c r="H95" s="163"/>
      <c r="I95" s="163" t="s">
        <v>44</v>
      </c>
      <c r="J95" s="163"/>
      <c r="K95" s="163"/>
      <c r="L95" s="160"/>
      <c r="M95" s="164" t="s">
        <v>45</v>
      </c>
      <c r="N95" s="163" t="s">
        <v>46</v>
      </c>
      <c r="O95" s="160"/>
      <c r="P95" s="160" t="s">
        <v>11</v>
      </c>
      <c r="Q95" s="162"/>
      <c r="R95" s="160"/>
      <c r="S95" s="160"/>
      <c r="T95" s="160" t="s">
        <v>47</v>
      </c>
      <c r="U95" s="160" t="s">
        <v>48</v>
      </c>
      <c r="V95" s="162"/>
      <c r="W95" s="167" t="s">
        <v>49</v>
      </c>
      <c r="X95" s="168" t="s">
        <v>50</v>
      </c>
      <c r="Y95" s="165"/>
      <c r="Z95" s="162"/>
      <c r="AA95" s="169" t="s">
        <v>28</v>
      </c>
      <c r="AB95" s="170" t="s">
        <v>29</v>
      </c>
      <c r="AC95" s="171" t="s">
        <v>50</v>
      </c>
      <c r="AD95" s="172" t="s">
        <v>50</v>
      </c>
      <c r="AE95" s="162"/>
      <c r="AF95" s="160" t="s">
        <v>51</v>
      </c>
      <c r="AG95" s="173" t="s">
        <v>51</v>
      </c>
      <c r="AH95" s="160" t="s">
        <v>51</v>
      </c>
      <c r="AI95" s="160" t="s">
        <v>51</v>
      </c>
      <c r="AJ95" s="160" t="s">
        <v>51</v>
      </c>
      <c r="AK95" s="162"/>
      <c r="AL95" s="174" t="s">
        <v>52</v>
      </c>
      <c r="AM95" s="175" t="s">
        <v>53</v>
      </c>
      <c r="AN95" s="166" t="s">
        <v>54</v>
      </c>
      <c r="AO95" s="162"/>
      <c r="AP95" s="160" t="s">
        <v>19</v>
      </c>
      <c r="AQ95" s="160" t="s">
        <v>19</v>
      </c>
      <c r="AR95" s="160"/>
      <c r="AS95" s="160"/>
      <c r="AT95" s="162"/>
      <c r="AU95" s="176">
        <v>1</v>
      </c>
      <c r="AV95" s="177">
        <v>0</v>
      </c>
      <c r="AW95" s="161" t="s">
        <v>55</v>
      </c>
    </row>
    <row r="97" spans="6:36">
      <c r="F97">
        <f t="shared" ref="F97:K97" si="0">F11+F14+F17+F20+F26+F29+F32+F35+F41+F44+F50+F53+F59+F65+F68+F74+F76+F77+F83+F89</f>
        <v>19.850000000000001</v>
      </c>
      <c r="G97">
        <f t="shared" si="0"/>
        <v>10.49</v>
      </c>
      <c r="H97">
        <f t="shared" si="0"/>
        <v>1.5</v>
      </c>
      <c r="I97">
        <f t="shared" si="0"/>
        <v>0.75</v>
      </c>
      <c r="J97">
        <f t="shared" si="0"/>
        <v>5.25</v>
      </c>
      <c r="K97">
        <f t="shared" si="0"/>
        <v>37.840000000000003</v>
      </c>
      <c r="M97">
        <f>M11+M14+M17+M20+M26+M29+M32+M35+M41+M44+M50+M53+M59+M65+M68+M74+M76+M77+M83+M89</f>
        <v>17.5</v>
      </c>
      <c r="N97">
        <f>N11+N14+N17+N20+N26+N29+N32+N35+N41+N44+N50+N53+N59+N65+N68+N74+N76+N77+N83+N89</f>
        <v>0</v>
      </c>
      <c r="P97">
        <f>P12+P15+P18+P21+P27+P30+P33+P36+P42+P45+P51+P54+P60+P66+P69+P75+P78+P84+P90</f>
        <v>85.66</v>
      </c>
      <c r="U97">
        <f>U11+U14+U17+U20+U26+U29+U32+U35+U41+U44+U50+U53+U59+U65+U68+U74+U76+U77+U83+U89</f>
        <v>3405</v>
      </c>
      <c r="Y97">
        <f>Y11+Y14+Y17+Y20+Y26+Y29+Y32+Y35+Y41+Y44+Y50+Y53+Y59+Y65+Y68+Y74+Y76+Y77+Y83+Y89</f>
        <v>1861</v>
      </c>
      <c r="AD97">
        <f>AD11+AD14+AD17+AD20+AD26+AD29+AD32+AD35+AD41+AD44+AD50+AD53+AD59+AD65+AD68+AD74+AD76+AD77+AD83+AD89</f>
        <v>161</v>
      </c>
      <c r="AF97">
        <f>AF11+AF14+AF17+AF20+AF26+AF29+AF32+AF35+AF41+AF44+AF50+AF53+AF59+AF65+AF68+AF74+AF76+AF77+AF83+AF89</f>
        <v>5598</v>
      </c>
      <c r="AG97">
        <f>AG11+AG14+AG17+AG20+AG26+AG29+AG32+AG35+AG41+AG44+AG50+AG53+AG59+AG65+AG68+AG74+AG76+AG77+AG83+AG89</f>
        <v>377.08</v>
      </c>
      <c r="AH97">
        <f>AH11+AH14+AH17+AH20+AH26+AH29+AH32+AH35+AH41+AH44+AH50+AH53+AH59+AH65+AH68+AH74+AH76+AH77+AH83+AH89</f>
        <v>57.113000000000007</v>
      </c>
      <c r="AI97">
        <f>AI11+AI14+AI17+AI20+AI26+AI29+AI32+AI35+AI41+AI44+AI50+AI53+AI59+AI65+AI68+AI74+AI76+AI77+AI83+AI89</f>
        <v>11.5</v>
      </c>
      <c r="AJ97">
        <f>AJ11+AJ14+AJ17+AJ20+AJ26+AJ29+AJ32+AJ35+AJ41+AJ44+AJ50+AJ53+AJ59+AJ65+AJ68+AJ74+AJ76+AJ77+AJ83+AJ89</f>
        <v>388.58</v>
      </c>
    </row>
  </sheetData>
  <mergeCells count="72">
    <mergeCell ref="AL23:AN23"/>
    <mergeCell ref="W9:X9"/>
    <mergeCell ref="AA9:AC9"/>
    <mergeCell ref="W39:X39"/>
    <mergeCell ref="AA39:AC39"/>
    <mergeCell ref="W38:X38"/>
    <mergeCell ref="AL38:AN38"/>
    <mergeCell ref="AU6:AW6"/>
    <mergeCell ref="F8:K8"/>
    <mergeCell ref="M8:N8"/>
    <mergeCell ref="W8:X8"/>
    <mergeCell ref="AA8:AC8"/>
    <mergeCell ref="AL8:AN8"/>
    <mergeCell ref="I2:AA2"/>
    <mergeCell ref="W24:X24"/>
    <mergeCell ref="AA24:AC24"/>
    <mergeCell ref="F23:K23"/>
    <mergeCell ref="M23:N23"/>
    <mergeCell ref="W23:X23"/>
    <mergeCell ref="AA23:AC23"/>
    <mergeCell ref="F38:K38"/>
    <mergeCell ref="M38:N38"/>
    <mergeCell ref="W48:X48"/>
    <mergeCell ref="AA48:AC48"/>
    <mergeCell ref="F47:K47"/>
    <mergeCell ref="M47:N47"/>
    <mergeCell ref="W47:X47"/>
    <mergeCell ref="AA47:AC47"/>
    <mergeCell ref="AA38:AC38"/>
    <mergeCell ref="F56:K56"/>
    <mergeCell ref="M56:N56"/>
    <mergeCell ref="W56:X56"/>
    <mergeCell ref="AA56:AC56"/>
    <mergeCell ref="AL47:AN47"/>
    <mergeCell ref="AL56:AN56"/>
    <mergeCell ref="AA72:AC72"/>
    <mergeCell ref="AL62:AN62"/>
    <mergeCell ref="W63:X63"/>
    <mergeCell ref="AA63:AC63"/>
    <mergeCell ref="AL86:AN86"/>
    <mergeCell ref="W81:X81"/>
    <mergeCell ref="AA81:AC81"/>
    <mergeCell ref="AL80:AN80"/>
    <mergeCell ref="W57:X57"/>
    <mergeCell ref="AA57:AC57"/>
    <mergeCell ref="AL71:AN71"/>
    <mergeCell ref="F80:K80"/>
    <mergeCell ref="M80:N80"/>
    <mergeCell ref="W80:X80"/>
    <mergeCell ref="AA80:AC80"/>
    <mergeCell ref="F62:K62"/>
    <mergeCell ref="M62:N62"/>
    <mergeCell ref="W62:X62"/>
    <mergeCell ref="AA62:AC62"/>
    <mergeCell ref="W72:X72"/>
    <mergeCell ref="F71:K71"/>
    <mergeCell ref="M71:N71"/>
    <mergeCell ref="W71:X71"/>
    <mergeCell ref="AA71:AC71"/>
    <mergeCell ref="F93:K93"/>
    <mergeCell ref="M93:N93"/>
    <mergeCell ref="W93:X93"/>
    <mergeCell ref="AA93:AC93"/>
    <mergeCell ref="F86:K86"/>
    <mergeCell ref="M86:N86"/>
    <mergeCell ref="W86:X86"/>
    <mergeCell ref="AA86:AC86"/>
    <mergeCell ref="AL93:AN93"/>
    <mergeCell ref="W94:X94"/>
    <mergeCell ref="AA94:AC94"/>
    <mergeCell ref="W87:X87"/>
    <mergeCell ref="AA87:AC87"/>
  </mergeCells>
  <conditionalFormatting sqref="AU11:AW12 AU14:AW15 AU17:AW18 AU20:AW21 AU26:AW27 AU29:AW30 AU32:AW33 AU35:AW36 AU41:AW42 AU44:AW45 AU50:AW51 AU53:AW54 AU59:AW60 AU65:AW66 AU68:AW69 AU74:AW75 AU77:AW78 AU83:AW84 AU89:AW90">
    <cfRule type="containsText" dxfId="37" priority="37" operator="containsText" text="Si">
      <formula>NOT(ISERROR(SEARCH("Si",AU11)))</formula>
    </cfRule>
    <cfRule type="containsText" dxfId="36" priority="38" operator="containsText" text="No">
      <formula>NOT(ISERROR(SEARCH("No",AU11)))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AW47"/>
  <sheetViews>
    <sheetView view="pageBreakPreview" topLeftCell="D23" zoomScale="91" zoomScaleSheetLayoutView="91" workbookViewId="0">
      <selection activeCell="J38" sqref="J38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7.42578125" customWidth="1"/>
    <col min="19" max="19" width="6" bestFit="1" customWidth="1"/>
    <col min="20" max="20" width="6.42578125" customWidth="1"/>
    <col min="21" max="21" width="9" customWidth="1"/>
    <col min="22" max="22" width="1.140625" customWidth="1"/>
    <col min="23" max="23" width="5.7109375" customWidth="1"/>
    <col min="24" max="24" width="4.7109375" bestFit="1" customWidth="1"/>
    <col min="25" max="25" width="7" customWidth="1"/>
    <col min="26" max="26" width="1.28515625" style="1" customWidth="1"/>
    <col min="27" max="27" width="4.85546875" customWidth="1"/>
    <col min="28" max="28" width="4.28515625" customWidth="1"/>
    <col min="29" max="29" width="5.85546875" bestFit="1" customWidth="1"/>
    <col min="30" max="30" width="5.28515625" bestFit="1" customWidth="1"/>
    <col min="31" max="31" width="1.28515625" customWidth="1"/>
    <col min="32" max="32" width="6" customWidth="1"/>
    <col min="33" max="33" width="7" bestFit="1" customWidth="1"/>
    <col min="34" max="34" width="5.42578125" customWidth="1"/>
    <col min="35" max="35" width="4.85546875" customWidth="1"/>
    <col min="36" max="36" width="7.7109375" bestFit="1" customWidth="1"/>
    <col min="37" max="37" width="1.28515625" customWidth="1"/>
    <col min="38" max="38" width="8.7109375" bestFit="1" customWidth="1"/>
    <col min="39" max="39" width="8.42578125" bestFit="1" customWidth="1"/>
    <col min="40" max="40" width="8" bestFit="1" customWidth="1"/>
    <col min="41" max="41" width="2.140625" customWidth="1"/>
    <col min="42" max="42" width="5.140625" customWidth="1"/>
    <col min="43" max="43" width="4.7109375" customWidth="1"/>
    <col min="44" max="44" width="5.28515625" customWidth="1"/>
    <col min="45" max="45" width="6.42578125" customWidth="1"/>
    <col min="46" max="46" width="1.140625" customWidth="1"/>
    <col min="47" max="47" width="5.5703125" customWidth="1"/>
    <col min="48" max="48" width="5.140625" customWidth="1"/>
    <col min="49" max="49" width="5.28515625" customWidth="1"/>
  </cols>
  <sheetData>
    <row r="1" spans="2:49" ht="11.25" customHeight="1"/>
    <row r="2" spans="2:49" ht="21">
      <c r="I2" s="242" t="s">
        <v>0</v>
      </c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</row>
    <row r="5" spans="2:49" ht="26.25" customHeight="1">
      <c r="B5" s="132" t="s">
        <v>75</v>
      </c>
      <c r="C5" s="132"/>
      <c r="D5" s="132"/>
      <c r="E5" s="133"/>
      <c r="F5" s="132"/>
      <c r="G5" s="133"/>
      <c r="H5" s="133"/>
      <c r="I5" s="132" t="s">
        <v>76</v>
      </c>
    </row>
    <row r="6" spans="2:49" ht="15.75" thickBot="1">
      <c r="AU6" s="243" t="s">
        <v>1</v>
      </c>
      <c r="AV6" s="244"/>
      <c r="AW6" s="245"/>
    </row>
    <row r="7" spans="2:49" ht="15.75" thickBot="1"/>
    <row r="8" spans="2:49" ht="16.5" customHeight="1">
      <c r="B8" s="2" t="s">
        <v>2</v>
      </c>
      <c r="C8" s="3" t="s">
        <v>3</v>
      </c>
      <c r="D8" s="4" t="s">
        <v>3</v>
      </c>
      <c r="E8" s="5"/>
      <c r="F8" s="255" t="s">
        <v>4</v>
      </c>
      <c r="G8" s="256"/>
      <c r="H8" s="256"/>
      <c r="I8" s="256"/>
      <c r="J8" s="256"/>
      <c r="K8" s="257"/>
      <c r="L8" s="6"/>
      <c r="M8" s="258" t="s">
        <v>5</v>
      </c>
      <c r="N8" s="259"/>
      <c r="O8" s="6"/>
      <c r="P8" s="7" t="s">
        <v>6</v>
      </c>
      <c r="Q8" s="5"/>
      <c r="R8" s="7" t="s">
        <v>7</v>
      </c>
      <c r="S8" s="192" t="s">
        <v>95</v>
      </c>
      <c r="T8" s="7" t="s">
        <v>9</v>
      </c>
      <c r="U8" s="8" t="s">
        <v>10</v>
      </c>
      <c r="V8" s="5" t="s">
        <v>11</v>
      </c>
      <c r="W8" s="261" t="s">
        <v>96</v>
      </c>
      <c r="X8" s="262"/>
      <c r="Y8" s="9" t="s">
        <v>10</v>
      </c>
      <c r="Z8" s="10"/>
      <c r="AA8" s="263" t="s">
        <v>13</v>
      </c>
      <c r="AB8" s="264"/>
      <c r="AC8" s="265"/>
      <c r="AD8" s="11" t="s">
        <v>14</v>
      </c>
      <c r="AE8" s="5"/>
      <c r="AF8" s="12" t="s">
        <v>15</v>
      </c>
      <c r="AG8" s="13"/>
      <c r="AH8" s="14"/>
      <c r="AI8" s="15"/>
      <c r="AJ8" s="7" t="s">
        <v>16</v>
      </c>
      <c r="AK8" s="5"/>
      <c r="AL8" s="246" t="s">
        <v>17</v>
      </c>
      <c r="AM8" s="247"/>
      <c r="AN8" s="248"/>
      <c r="AO8" s="5"/>
      <c r="AP8" s="16" t="s">
        <v>18</v>
      </c>
      <c r="AQ8" s="8" t="s">
        <v>18</v>
      </c>
      <c r="AR8" s="7" t="s">
        <v>19</v>
      </c>
      <c r="AS8" s="7" t="s">
        <v>19</v>
      </c>
      <c r="AT8" s="5"/>
      <c r="AU8" s="6" t="s">
        <v>18</v>
      </c>
      <c r="AV8" s="6" t="s">
        <v>11</v>
      </c>
      <c r="AW8" s="17" t="s">
        <v>11</v>
      </c>
    </row>
    <row r="9" spans="2:49" ht="16.5" customHeight="1" thickBot="1">
      <c r="B9" s="18" t="s">
        <v>11</v>
      </c>
      <c r="C9" s="19" t="s">
        <v>11</v>
      </c>
      <c r="D9" s="20" t="s">
        <v>6</v>
      </c>
      <c r="E9" s="21"/>
      <c r="F9" s="22" t="s">
        <v>20</v>
      </c>
      <c r="G9" s="22" t="s">
        <v>21</v>
      </c>
      <c r="H9" s="22" t="s">
        <v>22</v>
      </c>
      <c r="I9" s="22" t="s">
        <v>23</v>
      </c>
      <c r="J9" s="22" t="s">
        <v>24</v>
      </c>
      <c r="K9" s="22" t="s">
        <v>16</v>
      </c>
      <c r="L9" s="23"/>
      <c r="M9" s="24" t="s">
        <v>6</v>
      </c>
      <c r="N9" s="25" t="s">
        <v>25</v>
      </c>
      <c r="O9" s="26"/>
      <c r="P9" s="19" t="s">
        <v>26</v>
      </c>
      <c r="Q9" s="21"/>
      <c r="R9" s="19" t="s">
        <v>27</v>
      </c>
      <c r="S9" s="19"/>
      <c r="T9" s="19" t="s">
        <v>31</v>
      </c>
      <c r="U9" s="28" t="s">
        <v>32</v>
      </c>
      <c r="V9" s="21" t="s">
        <v>11</v>
      </c>
      <c r="W9" s="250" t="s">
        <v>97</v>
      </c>
      <c r="X9" s="251"/>
      <c r="Y9" s="29" t="s">
        <v>16</v>
      </c>
      <c r="Z9" s="30"/>
      <c r="AA9" s="252" t="s">
        <v>34</v>
      </c>
      <c r="AB9" s="253"/>
      <c r="AC9" s="254"/>
      <c r="AD9" s="31" t="s">
        <v>35</v>
      </c>
      <c r="AE9" s="21"/>
      <c r="AF9" s="32" t="s">
        <v>36</v>
      </c>
      <c r="AG9" s="33" t="s">
        <v>37</v>
      </c>
      <c r="AH9" s="32" t="s">
        <v>38</v>
      </c>
      <c r="AI9" s="32" t="s">
        <v>39</v>
      </c>
      <c r="AJ9" s="19" t="s">
        <v>40</v>
      </c>
      <c r="AK9" s="34"/>
      <c r="AL9" s="35" t="s">
        <v>41</v>
      </c>
      <c r="AM9" s="36" t="s">
        <v>98</v>
      </c>
      <c r="AN9" s="27"/>
      <c r="AO9" s="21"/>
      <c r="AP9" s="37" t="s">
        <v>10</v>
      </c>
      <c r="AQ9" s="28" t="s">
        <v>10</v>
      </c>
      <c r="AR9" s="19" t="s">
        <v>42</v>
      </c>
      <c r="AS9" s="19" t="s">
        <v>43</v>
      </c>
      <c r="AT9" s="21"/>
      <c r="AU9" s="23" t="s">
        <v>10</v>
      </c>
      <c r="AV9" s="23" t="s">
        <v>42</v>
      </c>
      <c r="AW9" s="38" t="s">
        <v>43</v>
      </c>
    </row>
    <row r="10" spans="2:49" ht="15.75" thickBot="1">
      <c r="B10" s="39"/>
      <c r="C10" s="40"/>
      <c r="D10" s="41" t="s">
        <v>11</v>
      </c>
      <c r="E10" s="42"/>
      <c r="F10" s="43"/>
      <c r="G10" s="43"/>
      <c r="H10" s="43"/>
      <c r="I10" s="43" t="s">
        <v>44</v>
      </c>
      <c r="J10" s="43"/>
      <c r="K10" s="43"/>
      <c r="L10" s="44"/>
      <c r="M10" s="45" t="s">
        <v>45</v>
      </c>
      <c r="N10" s="43" t="s">
        <v>46</v>
      </c>
      <c r="O10" s="44"/>
      <c r="P10" s="40" t="s">
        <v>11</v>
      </c>
      <c r="Q10" s="42"/>
      <c r="R10" s="40"/>
      <c r="S10" s="40"/>
      <c r="T10" s="40" t="s">
        <v>47</v>
      </c>
      <c r="U10" s="47" t="s">
        <v>48</v>
      </c>
      <c r="V10" s="42"/>
      <c r="W10" s="49" t="s">
        <v>49</v>
      </c>
      <c r="X10" s="50" t="s">
        <v>50</v>
      </c>
      <c r="Y10" s="51"/>
      <c r="Z10" s="42"/>
      <c r="AA10" s="52" t="s">
        <v>28</v>
      </c>
      <c r="AB10" s="53" t="s">
        <v>29</v>
      </c>
      <c r="AC10" s="54" t="s">
        <v>50</v>
      </c>
      <c r="AD10" s="55" t="s">
        <v>50</v>
      </c>
      <c r="AE10" s="56"/>
      <c r="AF10" s="40" t="s">
        <v>51</v>
      </c>
      <c r="AG10" s="57" t="s">
        <v>51</v>
      </c>
      <c r="AH10" s="40" t="s">
        <v>51</v>
      </c>
      <c r="AI10" s="40" t="s">
        <v>51</v>
      </c>
      <c r="AJ10" s="40" t="s">
        <v>51</v>
      </c>
      <c r="AK10" s="42"/>
      <c r="AL10" s="58" t="s">
        <v>52</v>
      </c>
      <c r="AM10" s="59" t="s">
        <v>53</v>
      </c>
      <c r="AN10" s="60" t="s">
        <v>54</v>
      </c>
      <c r="AO10" s="42"/>
      <c r="AP10" s="61" t="s">
        <v>19</v>
      </c>
      <c r="AQ10" s="47" t="s">
        <v>19</v>
      </c>
      <c r="AR10" s="40"/>
      <c r="AS10" s="40"/>
      <c r="AT10" s="42"/>
      <c r="AU10" s="62">
        <v>1</v>
      </c>
      <c r="AV10" s="63">
        <v>0</v>
      </c>
      <c r="AW10" s="64" t="s">
        <v>55</v>
      </c>
    </row>
    <row r="11" spans="2:49" ht="16.5" thickBot="1">
      <c r="B11" s="65">
        <v>41396</v>
      </c>
      <c r="C11" s="66" t="s">
        <v>56</v>
      </c>
      <c r="D11" s="6">
        <v>8</v>
      </c>
      <c r="E11" s="23"/>
      <c r="F11" s="67">
        <v>6</v>
      </c>
      <c r="G11" s="67">
        <v>0</v>
      </c>
      <c r="H11" s="67">
        <v>0</v>
      </c>
      <c r="I11" s="67">
        <v>0</v>
      </c>
      <c r="J11" s="67">
        <v>0</v>
      </c>
      <c r="K11" s="67">
        <f>SUM(F11:J11)</f>
        <v>6</v>
      </c>
      <c r="L11" s="68"/>
      <c r="M11" s="69">
        <v>0</v>
      </c>
      <c r="N11" s="6">
        <v>0</v>
      </c>
      <c r="O11" s="68"/>
      <c r="P11" s="70">
        <f>D11-(M11+N11)</f>
        <v>8</v>
      </c>
      <c r="Q11" s="68"/>
      <c r="R11" s="67" t="s">
        <v>115</v>
      </c>
      <c r="S11" s="71">
        <v>4</v>
      </c>
      <c r="T11" s="72">
        <v>25</v>
      </c>
      <c r="U11" s="7">
        <f>P11*T11</f>
        <v>200</v>
      </c>
      <c r="V11" s="68"/>
      <c r="W11" s="74">
        <v>0</v>
      </c>
      <c r="X11" s="74">
        <v>0</v>
      </c>
      <c r="Y11" s="75">
        <v>110</v>
      </c>
      <c r="Z11" s="76">
        <v>185</v>
      </c>
      <c r="AA11" s="73">
        <v>0</v>
      </c>
      <c r="AB11" s="74">
        <v>0</v>
      </c>
      <c r="AC11" s="74"/>
      <c r="AD11" s="74">
        <v>3</v>
      </c>
      <c r="AE11" s="21"/>
      <c r="AF11" s="2">
        <f>Y11*S11</f>
        <v>440</v>
      </c>
      <c r="AG11" s="77">
        <v>29.34</v>
      </c>
      <c r="AH11" s="6">
        <v>2.63</v>
      </c>
      <c r="AI11" s="6">
        <v>0</v>
      </c>
      <c r="AJ11" s="77">
        <f>AG11+AI11</f>
        <v>29.34</v>
      </c>
      <c r="AK11" s="78"/>
      <c r="AL11" s="79">
        <v>829</v>
      </c>
      <c r="AM11" s="80">
        <f>AF11+AG11+AH11+AI11</f>
        <v>471.96999999999997</v>
      </c>
      <c r="AN11" s="80">
        <f>AL11-AM11</f>
        <v>357.03000000000003</v>
      </c>
      <c r="AO11" s="21"/>
      <c r="AP11" s="2">
        <f>(Y11/U11)*100</f>
        <v>55.000000000000007</v>
      </c>
      <c r="AQ11" s="6" t="s">
        <v>57</v>
      </c>
      <c r="AR11" s="7">
        <f>(AG11/(AF11+AG11))*100</f>
        <v>6.2513316572207778</v>
      </c>
      <c r="AS11" s="6">
        <f>(AJ11/AF11)*100</f>
        <v>6.668181818181818</v>
      </c>
      <c r="AT11" s="68"/>
      <c r="AU11" s="69" t="s">
        <v>58</v>
      </c>
      <c r="AV11" s="6" t="s">
        <v>58</v>
      </c>
      <c r="AW11" s="6" t="s">
        <v>58</v>
      </c>
    </row>
    <row r="12" spans="2:49" ht="16.5" thickBot="1">
      <c r="B12" s="81" t="s">
        <v>81</v>
      </c>
      <c r="C12" s="44"/>
      <c r="D12" s="44"/>
      <c r="E12" s="23"/>
      <c r="F12" s="82"/>
      <c r="G12" s="82"/>
      <c r="H12" s="82"/>
      <c r="I12" s="82"/>
      <c r="J12" s="82"/>
      <c r="K12" s="82"/>
      <c r="L12" s="68"/>
      <c r="M12" s="83"/>
      <c r="N12" s="84"/>
      <c r="O12" s="68"/>
      <c r="P12" s="85">
        <f>(D11-(K11))-M11-N11</f>
        <v>2</v>
      </c>
      <c r="Q12" s="68"/>
      <c r="R12" s="83"/>
      <c r="S12" s="86"/>
      <c r="T12" s="87"/>
      <c r="U12" s="88">
        <f>P12*T11</f>
        <v>50</v>
      </c>
      <c r="V12" s="89"/>
      <c r="W12" s="91"/>
      <c r="X12" s="91"/>
      <c r="Y12" s="92"/>
      <c r="Z12" s="93"/>
      <c r="AA12" s="90"/>
      <c r="AB12" s="91"/>
      <c r="AC12" s="91"/>
      <c r="AD12" s="91"/>
      <c r="AE12" s="34"/>
      <c r="AF12" s="94"/>
      <c r="AG12" s="95"/>
      <c r="AH12" s="87"/>
      <c r="AI12" s="87"/>
      <c r="AJ12" s="87"/>
      <c r="AK12" s="89"/>
      <c r="AL12" s="96"/>
      <c r="AM12" s="95"/>
      <c r="AN12" s="95"/>
      <c r="AO12" s="34"/>
      <c r="AP12" s="97">
        <f>(Y11/U12)*100</f>
        <v>220.00000000000003</v>
      </c>
      <c r="AQ12" s="87"/>
      <c r="AR12" s="87"/>
      <c r="AS12" s="87"/>
      <c r="AT12" s="89"/>
      <c r="AU12" s="83"/>
      <c r="AV12" s="84"/>
      <c r="AW12" s="84"/>
    </row>
    <row r="13" spans="2:49" ht="15.75" thickBot="1"/>
    <row r="14" spans="2:49" ht="16.5" thickBot="1">
      <c r="B14" s="65">
        <v>41396</v>
      </c>
      <c r="C14" s="66" t="s">
        <v>84</v>
      </c>
      <c r="D14" s="6">
        <v>7.5</v>
      </c>
      <c r="E14" s="23"/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f>SUM(F14:J14)</f>
        <v>0</v>
      </c>
      <c r="L14" s="68"/>
      <c r="M14" s="69">
        <v>2.5</v>
      </c>
      <c r="N14" s="6">
        <v>0</v>
      </c>
      <c r="O14" s="68"/>
      <c r="P14" s="70">
        <f>D14-(M14+N14)</f>
        <v>5</v>
      </c>
      <c r="Q14" s="68"/>
      <c r="R14" s="67" t="s">
        <v>115</v>
      </c>
      <c r="S14" s="71">
        <v>4</v>
      </c>
      <c r="T14" s="72">
        <v>25</v>
      </c>
      <c r="U14" s="7">
        <f>P14*T14</f>
        <v>125</v>
      </c>
      <c r="V14" s="68"/>
      <c r="W14" s="74">
        <v>0</v>
      </c>
      <c r="X14" s="74">
        <v>0</v>
      </c>
      <c r="Y14" s="75">
        <v>95</v>
      </c>
      <c r="Z14" s="76">
        <v>185</v>
      </c>
      <c r="AA14" s="73">
        <v>0</v>
      </c>
      <c r="AB14" s="74">
        <v>0</v>
      </c>
      <c r="AC14" s="74"/>
      <c r="AD14" s="74">
        <v>0</v>
      </c>
      <c r="AE14" s="21"/>
      <c r="AF14" s="2">
        <f>Y14*S14</f>
        <v>380</v>
      </c>
      <c r="AG14" s="77">
        <v>0</v>
      </c>
      <c r="AH14" s="6">
        <v>7.8</v>
      </c>
      <c r="AI14" s="6">
        <v>0</v>
      </c>
      <c r="AJ14" s="77">
        <f>AG14+AI14</f>
        <v>0</v>
      </c>
      <c r="AK14" s="78"/>
      <c r="AL14" s="79">
        <f>AN11</f>
        <v>357.03000000000003</v>
      </c>
      <c r="AM14" s="80">
        <f>AF14+AG14+AH14+AI14</f>
        <v>387.8</v>
      </c>
      <c r="AN14" s="80">
        <f>AL14-AM14</f>
        <v>-30.769999999999982</v>
      </c>
      <c r="AO14" s="21"/>
      <c r="AP14" s="2">
        <f>(Y14/U14)*100</f>
        <v>76</v>
      </c>
      <c r="AQ14" s="6" t="s">
        <v>57</v>
      </c>
      <c r="AR14" s="7">
        <f>(AG14/(AF14+AG14))*100</f>
        <v>0</v>
      </c>
      <c r="AS14" s="6">
        <f>(AJ14/AF14)*100</f>
        <v>0</v>
      </c>
      <c r="AT14" s="68"/>
      <c r="AU14" s="69" t="s">
        <v>58</v>
      </c>
      <c r="AV14" s="6" t="s">
        <v>58</v>
      </c>
      <c r="AW14" s="6" t="s">
        <v>58</v>
      </c>
    </row>
    <row r="15" spans="2:49" ht="16.5" thickBot="1">
      <c r="B15" s="81" t="s">
        <v>94</v>
      </c>
      <c r="C15" s="44"/>
      <c r="D15" s="44"/>
      <c r="E15" s="23"/>
      <c r="F15" s="82"/>
      <c r="G15" s="82"/>
      <c r="H15" s="82"/>
      <c r="I15" s="82"/>
      <c r="J15" s="82"/>
      <c r="K15" s="82"/>
      <c r="L15" s="68"/>
      <c r="M15" s="83"/>
      <c r="N15" s="84"/>
      <c r="O15" s="68"/>
      <c r="P15" s="85">
        <f>(D14-(K14))-M14-N14</f>
        <v>5</v>
      </c>
      <c r="Q15" s="68"/>
      <c r="R15" s="83"/>
      <c r="S15" s="86"/>
      <c r="T15" s="87"/>
      <c r="U15" s="88">
        <f>P15*T14</f>
        <v>125</v>
      </c>
      <c r="V15" s="89"/>
      <c r="W15" s="91"/>
      <c r="X15" s="91"/>
      <c r="Y15" s="92"/>
      <c r="Z15" s="93"/>
      <c r="AA15" s="90"/>
      <c r="AB15" s="91"/>
      <c r="AC15" s="91"/>
      <c r="AD15" s="91"/>
      <c r="AE15" s="34"/>
      <c r="AF15" s="94"/>
      <c r="AG15" s="95"/>
      <c r="AH15" s="87"/>
      <c r="AI15" s="87"/>
      <c r="AJ15" s="87"/>
      <c r="AK15" s="89"/>
      <c r="AL15" s="96"/>
      <c r="AM15" s="95"/>
      <c r="AN15" s="95"/>
      <c r="AO15" s="34"/>
      <c r="AP15" s="97">
        <f>(Y14/U15)*100</f>
        <v>76</v>
      </c>
      <c r="AQ15" s="87"/>
      <c r="AR15" s="87"/>
      <c r="AS15" s="87"/>
      <c r="AT15" s="89"/>
      <c r="AU15" s="83"/>
      <c r="AV15" s="84"/>
      <c r="AW15" s="84"/>
    </row>
    <row r="16" spans="2:49" ht="15.75" thickBot="1"/>
    <row r="17" spans="2:49" ht="16.5" thickBot="1">
      <c r="B17" s="65">
        <v>41397</v>
      </c>
      <c r="C17" s="66" t="s">
        <v>56</v>
      </c>
      <c r="D17" s="6">
        <v>8</v>
      </c>
      <c r="E17" s="23"/>
      <c r="F17" s="67">
        <v>2.5</v>
      </c>
      <c r="G17" s="67">
        <v>1</v>
      </c>
      <c r="H17" s="67">
        <v>0</v>
      </c>
      <c r="I17" s="67">
        <v>0</v>
      </c>
      <c r="J17" s="67">
        <v>0</v>
      </c>
      <c r="K17" s="67">
        <f>SUM(F17:J17)</f>
        <v>3.5</v>
      </c>
      <c r="L17" s="68"/>
      <c r="M17" s="69">
        <v>0</v>
      </c>
      <c r="N17" s="6">
        <v>0</v>
      </c>
      <c r="O17" s="68"/>
      <c r="P17" s="70">
        <f>D17-(M17+N17)</f>
        <v>8</v>
      </c>
      <c r="Q17" s="68"/>
      <c r="R17" s="67" t="s">
        <v>115</v>
      </c>
      <c r="S17" s="71">
        <v>4</v>
      </c>
      <c r="T17" s="72">
        <v>25</v>
      </c>
      <c r="U17" s="7">
        <f>P17*T17</f>
        <v>200</v>
      </c>
      <c r="V17" s="68"/>
      <c r="W17" s="74">
        <v>0</v>
      </c>
      <c r="X17" s="74">
        <v>0</v>
      </c>
      <c r="Y17" s="75">
        <v>105</v>
      </c>
      <c r="Z17" s="76">
        <v>185</v>
      </c>
      <c r="AA17" s="73">
        <v>0</v>
      </c>
      <c r="AB17" s="74">
        <v>0</v>
      </c>
      <c r="AC17" s="74"/>
      <c r="AD17" s="74">
        <v>3</v>
      </c>
      <c r="AE17" s="21"/>
      <c r="AF17" s="2">
        <f>Y17*S17</f>
        <v>420</v>
      </c>
      <c r="AG17" s="77">
        <v>29.34</v>
      </c>
      <c r="AH17" s="6">
        <v>2.63</v>
      </c>
      <c r="AI17" s="6">
        <v>0</v>
      </c>
      <c r="AJ17" s="77">
        <f>AG17+AI17</f>
        <v>29.34</v>
      </c>
      <c r="AK17" s="78"/>
      <c r="AL17" s="79">
        <v>829</v>
      </c>
      <c r="AM17" s="80">
        <f>AF17+AG17+AH17+AI17</f>
        <v>451.96999999999997</v>
      </c>
      <c r="AN17" s="80">
        <f>AL17-AM17</f>
        <v>377.03000000000003</v>
      </c>
      <c r="AO17" s="21"/>
      <c r="AP17" s="2">
        <f>(Y17/U17)*100</f>
        <v>52.5</v>
      </c>
      <c r="AQ17" s="6" t="s">
        <v>57</v>
      </c>
      <c r="AR17" s="7">
        <f>(AG17/(AF17+AG17))*100</f>
        <v>6.5295767125116839</v>
      </c>
      <c r="AS17" s="6">
        <f>(AJ17/AF17)*100</f>
        <v>6.9857142857142858</v>
      </c>
      <c r="AT17" s="68"/>
      <c r="AU17" s="69" t="s">
        <v>58</v>
      </c>
      <c r="AV17" s="6" t="s">
        <v>58</v>
      </c>
      <c r="AW17" s="6" t="s">
        <v>58</v>
      </c>
    </row>
    <row r="18" spans="2:49" ht="16.5" thickBot="1">
      <c r="B18" s="81" t="s">
        <v>81</v>
      </c>
      <c r="C18" s="44"/>
      <c r="D18" s="44"/>
      <c r="E18" s="23"/>
      <c r="F18" s="82"/>
      <c r="G18" s="82"/>
      <c r="H18" s="82"/>
      <c r="I18" s="82"/>
      <c r="J18" s="82"/>
      <c r="K18" s="82"/>
      <c r="L18" s="68"/>
      <c r="M18" s="83"/>
      <c r="N18" s="84"/>
      <c r="O18" s="68"/>
      <c r="P18" s="85">
        <f>(D17-(K17))-M17-N17</f>
        <v>4.5</v>
      </c>
      <c r="Q18" s="68"/>
      <c r="R18" s="83"/>
      <c r="S18" s="86"/>
      <c r="T18" s="87"/>
      <c r="U18" s="88">
        <f>P18*T17</f>
        <v>112.5</v>
      </c>
      <c r="V18" s="89"/>
      <c r="W18" s="91"/>
      <c r="X18" s="91"/>
      <c r="Y18" s="92"/>
      <c r="Z18" s="93"/>
      <c r="AA18" s="90"/>
      <c r="AB18" s="91"/>
      <c r="AC18" s="91"/>
      <c r="AD18" s="91"/>
      <c r="AE18" s="34"/>
      <c r="AF18" s="94"/>
      <c r="AG18" s="95"/>
      <c r="AH18" s="87"/>
      <c r="AI18" s="87"/>
      <c r="AJ18" s="87"/>
      <c r="AK18" s="89"/>
      <c r="AL18" s="96"/>
      <c r="AM18" s="95"/>
      <c r="AN18" s="95"/>
      <c r="AO18" s="34"/>
      <c r="AP18" s="97">
        <f>(Y17/U18)*100</f>
        <v>93.333333333333329</v>
      </c>
      <c r="AQ18" s="87"/>
      <c r="AR18" s="87"/>
      <c r="AS18" s="87"/>
      <c r="AT18" s="89"/>
      <c r="AU18" s="83"/>
      <c r="AV18" s="84"/>
      <c r="AW18" s="84"/>
    </row>
    <row r="19" spans="2:49" ht="15.75" thickBot="1"/>
    <row r="20" spans="2:49" ht="16.5" thickBot="1">
      <c r="B20" s="65">
        <v>41398</v>
      </c>
      <c r="C20" s="66" t="s">
        <v>56</v>
      </c>
      <c r="D20" s="6">
        <v>8</v>
      </c>
      <c r="E20" s="23"/>
      <c r="F20" s="67">
        <v>3</v>
      </c>
      <c r="G20" s="67">
        <v>0</v>
      </c>
      <c r="H20" s="67">
        <v>0</v>
      </c>
      <c r="I20" s="67">
        <v>0</v>
      </c>
      <c r="J20" s="67">
        <v>0</v>
      </c>
      <c r="K20" s="67">
        <f>SUM(F20:J20)</f>
        <v>3</v>
      </c>
      <c r="L20" s="68"/>
      <c r="M20" s="69">
        <v>0</v>
      </c>
      <c r="N20" s="6">
        <v>0</v>
      </c>
      <c r="O20" s="68"/>
      <c r="P20" s="70">
        <f>D20-(M20+N20)</f>
        <v>8</v>
      </c>
      <c r="Q20" s="68"/>
      <c r="R20" s="67" t="s">
        <v>115</v>
      </c>
      <c r="S20" s="71">
        <v>4</v>
      </c>
      <c r="T20" s="72">
        <v>25</v>
      </c>
      <c r="U20" s="7">
        <f>P20*T20</f>
        <v>200</v>
      </c>
      <c r="V20" s="68"/>
      <c r="W20" s="74">
        <v>0</v>
      </c>
      <c r="X20" s="74">
        <v>0</v>
      </c>
      <c r="Y20" s="75">
        <v>101</v>
      </c>
      <c r="Z20" s="76">
        <v>185</v>
      </c>
      <c r="AA20" s="73">
        <v>0</v>
      </c>
      <c r="AB20" s="74">
        <v>0</v>
      </c>
      <c r="AC20" s="74"/>
      <c r="AD20" s="74">
        <v>0</v>
      </c>
      <c r="AE20" s="21"/>
      <c r="AF20" s="2">
        <f>Y20*S20</f>
        <v>404</v>
      </c>
      <c r="AG20" s="77">
        <v>0</v>
      </c>
      <c r="AH20" s="6">
        <v>2.2999999999999998</v>
      </c>
      <c r="AI20" s="6">
        <v>0</v>
      </c>
      <c r="AJ20" s="77">
        <f>AG20+AI20</f>
        <v>0</v>
      </c>
      <c r="AK20" s="78"/>
      <c r="AL20" s="79">
        <v>829</v>
      </c>
      <c r="AM20" s="80">
        <f>AF20+AG20+AH20+AI20</f>
        <v>406.3</v>
      </c>
      <c r="AN20" s="80">
        <f>AL20-AM20</f>
        <v>422.7</v>
      </c>
      <c r="AO20" s="21"/>
      <c r="AP20" s="2">
        <f>(Y20/U20)*100</f>
        <v>50.5</v>
      </c>
      <c r="AQ20" s="6" t="s">
        <v>57</v>
      </c>
      <c r="AR20" s="7">
        <f>(AG20/(AF20+AG20))*100</f>
        <v>0</v>
      </c>
      <c r="AS20" s="6">
        <f>(AJ20/AF20)*100</f>
        <v>0</v>
      </c>
      <c r="AT20" s="68"/>
      <c r="AU20" s="69" t="s">
        <v>58</v>
      </c>
      <c r="AV20" s="6" t="s">
        <v>58</v>
      </c>
      <c r="AW20" s="6" t="s">
        <v>58</v>
      </c>
    </row>
    <row r="21" spans="2:49" ht="16.5" thickBot="1">
      <c r="B21" s="81" t="s">
        <v>81</v>
      </c>
      <c r="C21" s="44"/>
      <c r="D21" s="44"/>
      <c r="E21" s="23"/>
      <c r="F21" s="82"/>
      <c r="G21" s="82"/>
      <c r="H21" s="82"/>
      <c r="I21" s="82"/>
      <c r="J21" s="82"/>
      <c r="K21" s="82"/>
      <c r="L21" s="68"/>
      <c r="M21" s="83"/>
      <c r="N21" s="84"/>
      <c r="O21" s="68"/>
      <c r="P21" s="85">
        <f>(D20-(K20))-M20-N20</f>
        <v>5</v>
      </c>
      <c r="Q21" s="68"/>
      <c r="R21" s="83"/>
      <c r="S21" s="86"/>
      <c r="T21" s="87"/>
      <c r="U21" s="88">
        <f>P21*T20</f>
        <v>125</v>
      </c>
      <c r="V21" s="89"/>
      <c r="W21" s="91"/>
      <c r="X21" s="91"/>
      <c r="Y21" s="92"/>
      <c r="Z21" s="93"/>
      <c r="AA21" s="90"/>
      <c r="AB21" s="91"/>
      <c r="AC21" s="91"/>
      <c r="AD21" s="91"/>
      <c r="AE21" s="34"/>
      <c r="AF21" s="94"/>
      <c r="AG21" s="95"/>
      <c r="AH21" s="87"/>
      <c r="AI21" s="87"/>
      <c r="AJ21" s="87"/>
      <c r="AK21" s="89"/>
      <c r="AL21" s="96"/>
      <c r="AM21" s="95"/>
      <c r="AN21" s="95"/>
      <c r="AO21" s="34"/>
      <c r="AP21" s="97">
        <f>(Y20/U21)*100</f>
        <v>80.800000000000011</v>
      </c>
      <c r="AQ21" s="87"/>
      <c r="AR21" s="87"/>
      <c r="AS21" s="87"/>
      <c r="AT21" s="89"/>
      <c r="AU21" s="83"/>
      <c r="AV21" s="84"/>
      <c r="AW21" s="84"/>
    </row>
    <row r="22" spans="2:49" ht="15.75" thickBot="1"/>
    <row r="23" spans="2:49" ht="16.5" thickBot="1">
      <c r="B23" s="65">
        <v>41415</v>
      </c>
      <c r="C23" s="66" t="s">
        <v>84</v>
      </c>
      <c r="D23" s="6">
        <v>7.5</v>
      </c>
      <c r="E23" s="23"/>
      <c r="F23" s="67">
        <v>0</v>
      </c>
      <c r="G23" s="67">
        <v>0</v>
      </c>
      <c r="H23" s="67">
        <v>0</v>
      </c>
      <c r="I23" s="67">
        <v>0</v>
      </c>
      <c r="J23" s="67">
        <v>0</v>
      </c>
      <c r="K23" s="67">
        <f>SUM(F23:J23)</f>
        <v>0</v>
      </c>
      <c r="L23" s="68"/>
      <c r="M23" s="69">
        <v>2.5</v>
      </c>
      <c r="N23" s="6">
        <v>0</v>
      </c>
      <c r="O23" s="68"/>
      <c r="P23" s="70">
        <f>D23-(M23+N23)</f>
        <v>5</v>
      </c>
      <c r="Q23" s="68"/>
      <c r="R23" s="67" t="s">
        <v>90</v>
      </c>
      <c r="S23" s="71">
        <v>2</v>
      </c>
      <c r="T23" s="72">
        <v>30</v>
      </c>
      <c r="U23" s="7">
        <f>P23*T23</f>
        <v>150</v>
      </c>
      <c r="V23" s="68"/>
      <c r="W23" s="74">
        <v>0</v>
      </c>
      <c r="X23" s="74">
        <v>0</v>
      </c>
      <c r="Y23" s="75">
        <v>81</v>
      </c>
      <c r="Z23" s="76">
        <v>185</v>
      </c>
      <c r="AA23" s="73">
        <v>0</v>
      </c>
      <c r="AB23" s="74">
        <v>0</v>
      </c>
      <c r="AC23" s="74"/>
      <c r="AD23" s="74">
        <v>5</v>
      </c>
      <c r="AE23" s="21"/>
      <c r="AF23" s="2">
        <f>Y23*S23</f>
        <v>162</v>
      </c>
      <c r="AG23" s="77">
        <v>9.2200000000000006</v>
      </c>
      <c r="AH23" s="6">
        <v>1.66</v>
      </c>
      <c r="AI23" s="6">
        <v>0</v>
      </c>
      <c r="AJ23" s="77">
        <f>AG23+AI23</f>
        <v>9.2200000000000006</v>
      </c>
      <c r="AK23" s="78"/>
      <c r="AL23" s="79">
        <v>829</v>
      </c>
      <c r="AM23" s="80">
        <f>AF23+AG23+AH23+AI23</f>
        <v>172.88</v>
      </c>
      <c r="AN23" s="80">
        <f>AL23-AM23</f>
        <v>656.12</v>
      </c>
      <c r="AO23" s="21"/>
      <c r="AP23" s="2">
        <f>(Y23/U23)*100</f>
        <v>54</v>
      </c>
      <c r="AQ23" s="6" t="s">
        <v>57</v>
      </c>
      <c r="AR23" s="7">
        <f>(AG23/(AF23+AG23))*100</f>
        <v>5.3848849433477408</v>
      </c>
      <c r="AS23" s="6">
        <f>(AJ23/AF23)*100</f>
        <v>5.6913580246913584</v>
      </c>
      <c r="AT23" s="68"/>
      <c r="AU23" s="69" t="s">
        <v>58</v>
      </c>
      <c r="AV23" s="6" t="s">
        <v>58</v>
      </c>
      <c r="AW23" s="6" t="s">
        <v>58</v>
      </c>
    </row>
    <row r="24" spans="2:49" ht="16.5" thickBot="1">
      <c r="B24" s="81" t="s">
        <v>81</v>
      </c>
      <c r="C24" s="44"/>
      <c r="D24" s="44"/>
      <c r="E24" s="23"/>
      <c r="F24" s="82"/>
      <c r="G24" s="82"/>
      <c r="H24" s="82"/>
      <c r="I24" s="82"/>
      <c r="J24" s="82"/>
      <c r="K24" s="82"/>
      <c r="L24" s="68"/>
      <c r="M24" s="83"/>
      <c r="N24" s="84"/>
      <c r="O24" s="68"/>
      <c r="P24" s="85">
        <f>(D23-(K23))-M23-N23</f>
        <v>5</v>
      </c>
      <c r="Q24" s="68"/>
      <c r="R24" s="83"/>
      <c r="S24" s="86"/>
      <c r="T24" s="87"/>
      <c r="U24" s="88">
        <f>P24*T23</f>
        <v>150</v>
      </c>
      <c r="V24" s="89"/>
      <c r="W24" s="91"/>
      <c r="X24" s="91"/>
      <c r="Y24" s="92"/>
      <c r="Z24" s="93"/>
      <c r="AA24" s="90"/>
      <c r="AB24" s="91"/>
      <c r="AC24" s="91"/>
      <c r="AD24" s="91"/>
      <c r="AE24" s="34"/>
      <c r="AF24" s="94"/>
      <c r="AG24" s="95"/>
      <c r="AH24" s="87"/>
      <c r="AI24" s="87"/>
      <c r="AJ24" s="87"/>
      <c r="AK24" s="89"/>
      <c r="AL24" s="96"/>
      <c r="AM24" s="95"/>
      <c r="AN24" s="95"/>
      <c r="AO24" s="34"/>
      <c r="AP24" s="97">
        <f>(Y23/U24)*100</f>
        <v>54</v>
      </c>
      <c r="AQ24" s="87"/>
      <c r="AR24" s="87"/>
      <c r="AS24" s="87"/>
      <c r="AT24" s="89"/>
      <c r="AU24" s="83"/>
      <c r="AV24" s="84"/>
      <c r="AW24" s="84"/>
    </row>
    <row r="25" spans="2:49" ht="15.75" thickBot="1"/>
    <row r="26" spans="2:49" ht="16.5" thickBot="1">
      <c r="B26" s="65">
        <v>41416</v>
      </c>
      <c r="C26" s="66" t="s">
        <v>56</v>
      </c>
      <c r="D26" s="6">
        <v>8</v>
      </c>
      <c r="E26" s="23"/>
      <c r="F26" s="67">
        <v>0</v>
      </c>
      <c r="G26" s="67">
        <v>4</v>
      </c>
      <c r="H26" s="67">
        <v>0</v>
      </c>
      <c r="I26" s="67">
        <v>0</v>
      </c>
      <c r="J26" s="67">
        <v>0</v>
      </c>
      <c r="K26" s="67">
        <f>SUM(F26:J26)</f>
        <v>4</v>
      </c>
      <c r="L26" s="68"/>
      <c r="M26" s="69">
        <v>0</v>
      </c>
      <c r="N26" s="6">
        <v>0</v>
      </c>
      <c r="O26" s="68"/>
      <c r="P26" s="70">
        <f>D26-(M26+N26)</f>
        <v>8</v>
      </c>
      <c r="Q26" s="68"/>
      <c r="R26" s="67" t="s">
        <v>90</v>
      </c>
      <c r="S26" s="71">
        <v>2</v>
      </c>
      <c r="T26" s="72">
        <v>30</v>
      </c>
      <c r="U26" s="7">
        <f>P26*T26</f>
        <v>240</v>
      </c>
      <c r="V26" s="68"/>
      <c r="W26" s="74">
        <v>0</v>
      </c>
      <c r="X26" s="74">
        <v>0</v>
      </c>
      <c r="Y26" s="75">
        <v>78</v>
      </c>
      <c r="Z26" s="76">
        <v>185</v>
      </c>
      <c r="AA26" s="73">
        <v>0</v>
      </c>
      <c r="AB26" s="74">
        <v>0</v>
      </c>
      <c r="AC26" s="74"/>
      <c r="AD26" s="74">
        <v>2</v>
      </c>
      <c r="AE26" s="21"/>
      <c r="AF26" s="2">
        <f>Y26*S26</f>
        <v>156</v>
      </c>
      <c r="AG26" s="77">
        <v>3.24</v>
      </c>
      <c r="AH26" s="6">
        <v>1.66</v>
      </c>
      <c r="AI26" s="6">
        <v>0</v>
      </c>
      <c r="AJ26" s="77">
        <f>AG26+AI26</f>
        <v>3.24</v>
      </c>
      <c r="AK26" s="78"/>
      <c r="AL26" s="79">
        <v>829</v>
      </c>
      <c r="AM26" s="80">
        <f>AF26+AG26+AH26+AI26</f>
        <v>160.9</v>
      </c>
      <c r="AN26" s="80">
        <f>AL26-AM26</f>
        <v>668.1</v>
      </c>
      <c r="AO26" s="21"/>
      <c r="AP26" s="2">
        <f>(Y26/U26)*100</f>
        <v>32.5</v>
      </c>
      <c r="AQ26" s="6" t="s">
        <v>57</v>
      </c>
      <c r="AR26" s="7">
        <f>(AG26/(AF26+AG26))*100</f>
        <v>2.0346646571213265</v>
      </c>
      <c r="AS26" s="6">
        <f>(AJ26/AF26)*100</f>
        <v>2.0769230769230771</v>
      </c>
      <c r="AT26" s="68"/>
      <c r="AU26" s="69" t="s">
        <v>58</v>
      </c>
      <c r="AV26" s="6" t="s">
        <v>58</v>
      </c>
      <c r="AW26" s="6" t="s">
        <v>58</v>
      </c>
    </row>
    <row r="27" spans="2:49" ht="16.5" thickBot="1">
      <c r="B27" s="81" t="s">
        <v>94</v>
      </c>
      <c r="C27" s="44"/>
      <c r="D27" s="44"/>
      <c r="E27" s="23"/>
      <c r="F27" s="82"/>
      <c r="G27" s="82"/>
      <c r="H27" s="82"/>
      <c r="I27" s="82"/>
      <c r="J27" s="82"/>
      <c r="K27" s="82"/>
      <c r="L27" s="68"/>
      <c r="M27" s="83"/>
      <c r="N27" s="84"/>
      <c r="O27" s="68"/>
      <c r="P27" s="85">
        <f>(D26-(K26))-M26-N26</f>
        <v>4</v>
      </c>
      <c r="Q27" s="68"/>
      <c r="R27" s="83"/>
      <c r="S27" s="86"/>
      <c r="T27" s="87"/>
      <c r="U27" s="88">
        <f>P27*T26</f>
        <v>120</v>
      </c>
      <c r="V27" s="89"/>
      <c r="W27" s="91"/>
      <c r="X27" s="91"/>
      <c r="Y27" s="92"/>
      <c r="Z27" s="93"/>
      <c r="AA27" s="90"/>
      <c r="AB27" s="91"/>
      <c r="AC27" s="91"/>
      <c r="AD27" s="91"/>
      <c r="AE27" s="34"/>
      <c r="AF27" s="94"/>
      <c r="AG27" s="95"/>
      <c r="AH27" s="87"/>
      <c r="AI27" s="87"/>
      <c r="AJ27" s="87"/>
      <c r="AK27" s="89"/>
      <c r="AL27" s="96"/>
      <c r="AM27" s="95"/>
      <c r="AN27" s="95"/>
      <c r="AO27" s="34"/>
      <c r="AP27" s="97">
        <f>(Y26/U27)*100</f>
        <v>65</v>
      </c>
      <c r="AQ27" s="87"/>
      <c r="AR27" s="87"/>
      <c r="AS27" s="87"/>
      <c r="AT27" s="89"/>
      <c r="AU27" s="83"/>
      <c r="AV27" s="84"/>
      <c r="AW27" s="84"/>
    </row>
    <row r="28" spans="2:49" ht="15.75" thickBot="1"/>
    <row r="29" spans="2:49" ht="16.5" thickBot="1">
      <c r="B29" s="65">
        <v>41417</v>
      </c>
      <c r="C29" s="66" t="s">
        <v>56</v>
      </c>
      <c r="D29" s="6">
        <v>8</v>
      </c>
      <c r="E29" s="23"/>
      <c r="F29" s="67">
        <v>2</v>
      </c>
      <c r="G29" s="67">
        <v>0</v>
      </c>
      <c r="H29" s="67">
        <v>0</v>
      </c>
      <c r="I29" s="67">
        <v>0</v>
      </c>
      <c r="J29" s="67">
        <v>0</v>
      </c>
      <c r="K29" s="67">
        <f>SUM(F29:J29)</f>
        <v>2</v>
      </c>
      <c r="L29" s="68"/>
      <c r="M29" s="69">
        <v>0</v>
      </c>
      <c r="N29" s="6">
        <v>0</v>
      </c>
      <c r="O29" s="68"/>
      <c r="P29" s="70">
        <f>D29-(M29+N29)</f>
        <v>8</v>
      </c>
      <c r="Q29" s="68"/>
      <c r="R29" s="67" t="s">
        <v>90</v>
      </c>
      <c r="S29" s="71">
        <v>2</v>
      </c>
      <c r="T29" s="72">
        <v>30</v>
      </c>
      <c r="U29" s="7">
        <f>P29*T29</f>
        <v>240</v>
      </c>
      <c r="V29" s="68"/>
      <c r="W29" s="74">
        <v>0</v>
      </c>
      <c r="X29" s="74">
        <v>0</v>
      </c>
      <c r="Y29" s="75">
        <v>81</v>
      </c>
      <c r="Z29" s="76">
        <v>185</v>
      </c>
      <c r="AA29" s="73">
        <v>0</v>
      </c>
      <c r="AB29" s="74">
        <v>0</v>
      </c>
      <c r="AC29" s="74"/>
      <c r="AD29" s="74">
        <v>3</v>
      </c>
      <c r="AE29" s="21"/>
      <c r="AF29" s="2">
        <f>Y29*S29</f>
        <v>162</v>
      </c>
      <c r="AG29" s="77">
        <v>6</v>
      </c>
      <c r="AH29" s="6">
        <v>1.8</v>
      </c>
      <c r="AI29" s="6">
        <v>0</v>
      </c>
      <c r="AJ29" s="77">
        <f>AG29+AI29</f>
        <v>6</v>
      </c>
      <c r="AK29" s="78"/>
      <c r="AL29" s="79">
        <v>829</v>
      </c>
      <c r="AM29" s="80">
        <f>AF29+AG29+AH29+AI29</f>
        <v>169.8</v>
      </c>
      <c r="AN29" s="80">
        <f>AL29-AM29</f>
        <v>659.2</v>
      </c>
      <c r="AO29" s="21"/>
      <c r="AP29" s="2">
        <f>(Y29/U29)*100</f>
        <v>33.75</v>
      </c>
      <c r="AQ29" s="6" t="s">
        <v>57</v>
      </c>
      <c r="AR29" s="7">
        <f>(AG29/(AF29+AG29))*100</f>
        <v>3.5714285714285712</v>
      </c>
      <c r="AS29" s="6">
        <f>(AJ29/AF29)*100</f>
        <v>3.7037037037037033</v>
      </c>
      <c r="AT29" s="68"/>
      <c r="AU29" s="69" t="s">
        <v>58</v>
      </c>
      <c r="AV29" s="6" t="s">
        <v>58</v>
      </c>
      <c r="AW29" s="6" t="s">
        <v>58</v>
      </c>
    </row>
    <row r="30" spans="2:49" ht="16.5" thickBot="1">
      <c r="B30" s="81" t="s">
        <v>94</v>
      </c>
      <c r="C30" s="44"/>
      <c r="D30" s="44"/>
      <c r="E30" s="23"/>
      <c r="F30" s="82"/>
      <c r="G30" s="82"/>
      <c r="H30" s="82"/>
      <c r="I30" s="82"/>
      <c r="J30" s="82"/>
      <c r="K30" s="82"/>
      <c r="L30" s="68"/>
      <c r="M30" s="83"/>
      <c r="N30" s="84"/>
      <c r="O30" s="68"/>
      <c r="P30" s="85">
        <f>(D29-(K29))-M29-N29</f>
        <v>6</v>
      </c>
      <c r="Q30" s="68"/>
      <c r="R30" s="83"/>
      <c r="S30" s="86"/>
      <c r="T30" s="87"/>
      <c r="U30" s="88">
        <f>P30*T29</f>
        <v>180</v>
      </c>
      <c r="V30" s="89"/>
      <c r="W30" s="91"/>
      <c r="X30" s="91"/>
      <c r="Y30" s="92"/>
      <c r="Z30" s="93"/>
      <c r="AA30" s="90"/>
      <c r="AB30" s="91"/>
      <c r="AC30" s="91"/>
      <c r="AD30" s="91"/>
      <c r="AE30" s="34"/>
      <c r="AF30" s="94"/>
      <c r="AG30" s="95"/>
      <c r="AH30" s="87"/>
      <c r="AI30" s="87"/>
      <c r="AJ30" s="87"/>
      <c r="AK30" s="89"/>
      <c r="AL30" s="96"/>
      <c r="AM30" s="95"/>
      <c r="AN30" s="95"/>
      <c r="AO30" s="34"/>
      <c r="AP30" s="97">
        <f>(Y29/U30)*100</f>
        <v>45</v>
      </c>
      <c r="AQ30" s="87"/>
      <c r="AR30" s="87"/>
      <c r="AS30" s="87"/>
      <c r="AT30" s="89"/>
      <c r="AU30" s="83"/>
      <c r="AV30" s="84"/>
      <c r="AW30" s="84"/>
    </row>
    <row r="31" spans="2:49" ht="15.75" thickBot="1"/>
    <row r="32" spans="2:49" ht="16.5" thickBot="1">
      <c r="B32" s="65">
        <v>41422</v>
      </c>
      <c r="C32" s="66" t="s">
        <v>56</v>
      </c>
      <c r="D32" s="6">
        <v>8</v>
      </c>
      <c r="E32" s="23"/>
      <c r="F32" s="67">
        <v>4</v>
      </c>
      <c r="G32" s="67">
        <v>0</v>
      </c>
      <c r="H32" s="67">
        <v>0</v>
      </c>
      <c r="I32" s="67">
        <v>0</v>
      </c>
      <c r="J32" s="67">
        <v>0</v>
      </c>
      <c r="K32" s="67">
        <f>SUM(F32:J32)</f>
        <v>4</v>
      </c>
      <c r="L32" s="68"/>
      <c r="M32" s="69">
        <v>0</v>
      </c>
      <c r="N32" s="6">
        <v>0</v>
      </c>
      <c r="O32" s="68"/>
      <c r="P32" s="70">
        <f>D32-(M32+N32)</f>
        <v>8</v>
      </c>
      <c r="Q32" s="68"/>
      <c r="R32" s="67" t="s">
        <v>90</v>
      </c>
      <c r="S32" s="71">
        <v>2</v>
      </c>
      <c r="T32" s="72">
        <v>30</v>
      </c>
      <c r="U32" s="7">
        <f>P32*T32</f>
        <v>240</v>
      </c>
      <c r="V32" s="68"/>
      <c r="W32" s="74">
        <v>0</v>
      </c>
      <c r="X32" s="74">
        <v>0</v>
      </c>
      <c r="Y32" s="75">
        <v>78</v>
      </c>
      <c r="Z32" s="76">
        <v>185</v>
      </c>
      <c r="AA32" s="73">
        <v>0</v>
      </c>
      <c r="AB32" s="74">
        <v>0</v>
      </c>
      <c r="AC32" s="74"/>
      <c r="AD32" s="74">
        <v>11</v>
      </c>
      <c r="AE32" s="21"/>
      <c r="AF32" s="2">
        <f>Y32*S32</f>
        <v>156</v>
      </c>
      <c r="AG32" s="77">
        <v>23.3</v>
      </c>
      <c r="AH32" s="6">
        <v>1.39</v>
      </c>
      <c r="AI32" s="6">
        <v>0</v>
      </c>
      <c r="AJ32" s="77">
        <f>AG32+AI32</f>
        <v>23.3</v>
      </c>
      <c r="AK32" s="78"/>
      <c r="AL32" s="79">
        <v>829</v>
      </c>
      <c r="AM32" s="80">
        <f>AF32+AG32+AH32+AI32</f>
        <v>180.69</v>
      </c>
      <c r="AN32" s="80">
        <f>AL32-AM32</f>
        <v>648.30999999999995</v>
      </c>
      <c r="AO32" s="21"/>
      <c r="AP32" s="2">
        <f>(Y32/U32)*100</f>
        <v>32.5</v>
      </c>
      <c r="AQ32" s="6" t="s">
        <v>57</v>
      </c>
      <c r="AR32" s="7">
        <f>(AG32/(AF32+AG32))*100</f>
        <v>12.994980479643056</v>
      </c>
      <c r="AS32" s="6">
        <f>(AJ32/AF32)*100</f>
        <v>14.935897435897436</v>
      </c>
      <c r="AT32" s="68"/>
      <c r="AU32" s="69" t="s">
        <v>58</v>
      </c>
      <c r="AV32" s="6" t="s">
        <v>58</v>
      </c>
      <c r="AW32" s="6" t="s">
        <v>58</v>
      </c>
    </row>
    <row r="33" spans="2:49" ht="16.5" thickBot="1">
      <c r="B33" s="81" t="s">
        <v>81</v>
      </c>
      <c r="C33" s="44"/>
      <c r="D33" s="44"/>
      <c r="E33" s="23"/>
      <c r="F33" s="82"/>
      <c r="G33" s="82"/>
      <c r="H33" s="82"/>
      <c r="I33" s="82"/>
      <c r="J33" s="82"/>
      <c r="K33" s="82"/>
      <c r="L33" s="68"/>
      <c r="M33" s="83"/>
      <c r="N33" s="84"/>
      <c r="O33" s="68"/>
      <c r="P33" s="85">
        <f>(D32-(K32))-M32-N32</f>
        <v>4</v>
      </c>
      <c r="Q33" s="68"/>
      <c r="R33" s="83"/>
      <c r="S33" s="86"/>
      <c r="T33" s="87"/>
      <c r="U33" s="88">
        <f>P33*T32</f>
        <v>120</v>
      </c>
      <c r="V33" s="89"/>
      <c r="W33" s="91"/>
      <c r="X33" s="91"/>
      <c r="Y33" s="92"/>
      <c r="Z33" s="93"/>
      <c r="AA33" s="90"/>
      <c r="AB33" s="91"/>
      <c r="AC33" s="91"/>
      <c r="AD33" s="91"/>
      <c r="AE33" s="34"/>
      <c r="AF33" s="94"/>
      <c r="AG33" s="95"/>
      <c r="AH33" s="87"/>
      <c r="AI33" s="87"/>
      <c r="AJ33" s="87"/>
      <c r="AK33" s="89"/>
      <c r="AL33" s="96"/>
      <c r="AM33" s="95"/>
      <c r="AN33" s="95"/>
      <c r="AO33" s="34"/>
      <c r="AP33" s="97">
        <f>(Y32/U33)*100</f>
        <v>65</v>
      </c>
      <c r="AQ33" s="87"/>
      <c r="AR33" s="87"/>
      <c r="AS33" s="87"/>
      <c r="AT33" s="89"/>
      <c r="AU33" s="83"/>
      <c r="AV33" s="84"/>
      <c r="AW33" s="84"/>
    </row>
    <row r="34" spans="2:49" ht="13.5" customHeight="1" thickBot="1"/>
    <row r="35" spans="2:49" ht="16.5" thickBot="1">
      <c r="B35" s="65">
        <v>41423</v>
      </c>
      <c r="C35" s="66" t="s">
        <v>84</v>
      </c>
      <c r="D35" s="6">
        <v>7.5</v>
      </c>
      <c r="E35" s="23"/>
      <c r="F35" s="67">
        <v>2</v>
      </c>
      <c r="G35" s="67">
        <v>0</v>
      </c>
      <c r="H35" s="67">
        <v>0</v>
      </c>
      <c r="I35" s="67">
        <v>0</v>
      </c>
      <c r="J35" s="67">
        <v>0</v>
      </c>
      <c r="K35" s="67">
        <f>SUM(F35:J35)</f>
        <v>2</v>
      </c>
      <c r="L35" s="68"/>
      <c r="M35" s="69">
        <v>2.5</v>
      </c>
      <c r="N35" s="6">
        <v>0</v>
      </c>
      <c r="O35" s="68"/>
      <c r="P35" s="70">
        <f>D35-(M35+N35)</f>
        <v>5</v>
      </c>
      <c r="Q35" s="68"/>
      <c r="R35" s="67" t="s">
        <v>77</v>
      </c>
      <c r="S35" s="71">
        <v>2</v>
      </c>
      <c r="T35" s="72">
        <v>25</v>
      </c>
      <c r="U35" s="7">
        <f>P35*T35</f>
        <v>125</v>
      </c>
      <c r="V35" s="68"/>
      <c r="W35" s="74">
        <v>0</v>
      </c>
      <c r="X35" s="74">
        <v>0</v>
      </c>
      <c r="Y35" s="75">
        <v>74</v>
      </c>
      <c r="Z35" s="76">
        <v>185</v>
      </c>
      <c r="AA35" s="73">
        <v>0</v>
      </c>
      <c r="AB35" s="74">
        <v>0</v>
      </c>
      <c r="AC35" s="74"/>
      <c r="AD35" s="74">
        <v>2</v>
      </c>
      <c r="AE35" s="21"/>
      <c r="AF35" s="2">
        <f>Y35*S35</f>
        <v>148</v>
      </c>
      <c r="AG35" s="77">
        <v>7.92</v>
      </c>
      <c r="AH35" s="6">
        <v>1.36</v>
      </c>
      <c r="AI35" s="6">
        <v>0</v>
      </c>
      <c r="AJ35" s="77">
        <f>AG35+AI35</f>
        <v>7.92</v>
      </c>
      <c r="AK35" s="78"/>
      <c r="AL35" s="79">
        <v>829</v>
      </c>
      <c r="AM35" s="80">
        <f>AF35+AG35+AH35+AI35</f>
        <v>157.28</v>
      </c>
      <c r="AN35" s="80">
        <f>AL35-AM35</f>
        <v>671.72</v>
      </c>
      <c r="AO35" s="21"/>
      <c r="AP35" s="2">
        <f>(Y35/U35)*100</f>
        <v>59.199999999999996</v>
      </c>
      <c r="AQ35" s="6" t="s">
        <v>57</v>
      </c>
      <c r="AR35" s="7">
        <f>(AG35/(AF35+AG35))*100</f>
        <v>5.0795279630579788</v>
      </c>
      <c r="AS35" s="6">
        <f>(AJ35/AF35)*100</f>
        <v>5.3513513513513518</v>
      </c>
      <c r="AT35" s="68"/>
      <c r="AU35" s="69" t="s">
        <v>58</v>
      </c>
      <c r="AV35" s="6" t="s">
        <v>58</v>
      </c>
      <c r="AW35" s="6" t="s">
        <v>58</v>
      </c>
    </row>
    <row r="36" spans="2:49" ht="16.5" thickBot="1">
      <c r="B36" s="81" t="s">
        <v>94</v>
      </c>
      <c r="C36" s="44"/>
      <c r="D36" s="44"/>
      <c r="E36" s="23"/>
      <c r="F36" s="82"/>
      <c r="G36" s="82"/>
      <c r="H36" s="82"/>
      <c r="I36" s="82"/>
      <c r="J36" s="82"/>
      <c r="K36" s="82"/>
      <c r="L36" s="68"/>
      <c r="M36" s="83"/>
      <c r="N36" s="84"/>
      <c r="O36" s="68"/>
      <c r="P36" s="85">
        <f>(D35-(K35))-M35-N35</f>
        <v>3</v>
      </c>
      <c r="Q36" s="68"/>
      <c r="R36" s="83"/>
      <c r="S36" s="86"/>
      <c r="T36" s="87"/>
      <c r="U36" s="88">
        <f>P36*T35</f>
        <v>75</v>
      </c>
      <c r="V36" s="89"/>
      <c r="W36" s="91"/>
      <c r="X36" s="91"/>
      <c r="Y36" s="92"/>
      <c r="Z36" s="93"/>
      <c r="AA36" s="90"/>
      <c r="AB36" s="91"/>
      <c r="AC36" s="91"/>
      <c r="AD36" s="91"/>
      <c r="AE36" s="34"/>
      <c r="AF36" s="94"/>
      <c r="AG36" s="95"/>
      <c r="AH36" s="87"/>
      <c r="AI36" s="87"/>
      <c r="AJ36" s="87"/>
      <c r="AK36" s="89"/>
      <c r="AL36" s="96"/>
      <c r="AM36" s="95"/>
      <c r="AN36" s="95"/>
      <c r="AO36" s="34"/>
      <c r="AP36" s="97">
        <f>(Y35/U36)*100</f>
        <v>98.666666666666671</v>
      </c>
      <c r="AQ36" s="87"/>
      <c r="AR36" s="87"/>
      <c r="AS36" s="87"/>
      <c r="AT36" s="89"/>
      <c r="AU36" s="83"/>
      <c r="AV36" s="84"/>
      <c r="AW36" s="84"/>
    </row>
    <row r="37" spans="2:49" ht="15.75" thickBot="1"/>
    <row r="38" spans="2:49" ht="16.5" thickBot="1">
      <c r="B38" s="65">
        <v>41424</v>
      </c>
      <c r="C38" s="66" t="s">
        <v>56</v>
      </c>
      <c r="D38" s="6">
        <v>8</v>
      </c>
      <c r="E38" s="23"/>
      <c r="F38" s="67">
        <v>2</v>
      </c>
      <c r="G38" s="67">
        <v>2.5</v>
      </c>
      <c r="H38" s="67">
        <v>0</v>
      </c>
      <c r="I38" s="67">
        <v>0</v>
      </c>
      <c r="J38" s="67">
        <v>0</v>
      </c>
      <c r="K38" s="67">
        <f>SUM(F38:J38)</f>
        <v>4.5</v>
      </c>
      <c r="L38" s="68"/>
      <c r="M38" s="69">
        <v>0</v>
      </c>
      <c r="N38" s="6">
        <v>0</v>
      </c>
      <c r="O38" s="68"/>
      <c r="P38" s="70">
        <f>D38-(M38+N38)</f>
        <v>8</v>
      </c>
      <c r="Q38" s="68"/>
      <c r="R38" s="67" t="s">
        <v>77</v>
      </c>
      <c r="S38" s="71">
        <v>2</v>
      </c>
      <c r="T38" s="72">
        <v>25</v>
      </c>
      <c r="U38" s="7">
        <f>P38*T38</f>
        <v>200</v>
      </c>
      <c r="V38" s="68"/>
      <c r="W38" s="74">
        <v>0</v>
      </c>
      <c r="X38" s="74">
        <v>0</v>
      </c>
      <c r="Y38" s="75">
        <v>54</v>
      </c>
      <c r="Z38" s="76">
        <v>185</v>
      </c>
      <c r="AA38" s="73">
        <v>0</v>
      </c>
      <c r="AB38" s="74">
        <v>0</v>
      </c>
      <c r="AC38" s="74"/>
      <c r="AD38" s="74">
        <v>11</v>
      </c>
      <c r="AE38" s="21"/>
      <c r="AF38" s="2">
        <f>Y38*S38</f>
        <v>108</v>
      </c>
      <c r="AG38" s="77">
        <v>0</v>
      </c>
      <c r="AH38" s="6">
        <v>2.6</v>
      </c>
      <c r="AI38" s="6">
        <v>0</v>
      </c>
      <c r="AJ38" s="77">
        <f>AG38+AI38</f>
        <v>0</v>
      </c>
      <c r="AK38" s="78"/>
      <c r="AL38" s="79">
        <v>829</v>
      </c>
      <c r="AM38" s="80">
        <f>AF38+AG38+AH38+AI38</f>
        <v>110.6</v>
      </c>
      <c r="AN38" s="80">
        <f>AL38-AM38</f>
        <v>718.4</v>
      </c>
      <c r="AO38" s="21"/>
      <c r="AP38" s="2">
        <f>(Y38/U38)*100</f>
        <v>27</v>
      </c>
      <c r="AQ38" s="6" t="s">
        <v>57</v>
      </c>
      <c r="AR38" s="7">
        <f>(AG38/(AF38+AG38))*100</f>
        <v>0</v>
      </c>
      <c r="AS38" s="6">
        <f>(AJ38/AF38)*100</f>
        <v>0</v>
      </c>
      <c r="AT38" s="68"/>
      <c r="AU38" s="69" t="s">
        <v>58</v>
      </c>
      <c r="AV38" s="6" t="s">
        <v>58</v>
      </c>
      <c r="AW38" s="6" t="s">
        <v>58</v>
      </c>
    </row>
    <row r="39" spans="2:49" ht="16.5" thickBot="1">
      <c r="B39" s="81" t="s">
        <v>81</v>
      </c>
      <c r="C39" s="44"/>
      <c r="D39" s="44"/>
      <c r="E39" s="23"/>
      <c r="F39" s="82"/>
      <c r="G39" s="82"/>
      <c r="H39" s="82"/>
      <c r="I39" s="82"/>
      <c r="J39" s="82"/>
      <c r="K39" s="82"/>
      <c r="L39" s="68"/>
      <c r="M39" s="83"/>
      <c r="N39" s="84"/>
      <c r="O39" s="68"/>
      <c r="P39" s="85">
        <f>(D38-(K38))-M38-N38</f>
        <v>3.5</v>
      </c>
      <c r="Q39" s="68"/>
      <c r="R39" s="83"/>
      <c r="S39" s="86"/>
      <c r="T39" s="87"/>
      <c r="U39" s="88">
        <f>P39*T38</f>
        <v>87.5</v>
      </c>
      <c r="V39" s="89"/>
      <c r="W39" s="91"/>
      <c r="X39" s="91"/>
      <c r="Y39" s="92"/>
      <c r="Z39" s="93"/>
      <c r="AA39" s="90"/>
      <c r="AB39" s="91"/>
      <c r="AC39" s="91"/>
      <c r="AD39" s="91"/>
      <c r="AE39" s="34"/>
      <c r="AF39" s="94"/>
      <c r="AG39" s="95"/>
      <c r="AH39" s="87"/>
      <c r="AI39" s="87"/>
      <c r="AJ39" s="87"/>
      <c r="AK39" s="89"/>
      <c r="AL39" s="96"/>
      <c r="AM39" s="95"/>
      <c r="AN39" s="95"/>
      <c r="AO39" s="34"/>
      <c r="AP39" s="97">
        <f>(Y38/U39)*100</f>
        <v>61.714285714285708</v>
      </c>
      <c r="AQ39" s="87"/>
      <c r="AR39" s="87"/>
      <c r="AS39" s="87"/>
      <c r="AT39" s="89"/>
      <c r="AU39" s="83"/>
      <c r="AV39" s="84"/>
      <c r="AW39" s="84"/>
    </row>
    <row r="40" spans="2:49" ht="15.75" thickBot="1"/>
    <row r="41" spans="2:49" ht="16.5" thickBot="1">
      <c r="B41" s="65">
        <v>41425</v>
      </c>
      <c r="C41" s="66" t="s">
        <v>56</v>
      </c>
      <c r="D41" s="6">
        <v>8</v>
      </c>
      <c r="E41" s="23"/>
      <c r="F41" s="67">
        <v>3</v>
      </c>
      <c r="G41" s="67">
        <v>0</v>
      </c>
      <c r="H41" s="67">
        <v>0</v>
      </c>
      <c r="I41" s="67">
        <v>0</v>
      </c>
      <c r="J41" s="67">
        <v>0</v>
      </c>
      <c r="K41" s="67">
        <f>SUM(F41:J41)</f>
        <v>3</v>
      </c>
      <c r="L41" s="68"/>
      <c r="M41" s="69">
        <v>0</v>
      </c>
      <c r="N41" s="6">
        <v>0</v>
      </c>
      <c r="O41" s="68"/>
      <c r="P41" s="70">
        <f>D41-(M41+N41)</f>
        <v>8</v>
      </c>
      <c r="Q41" s="68"/>
      <c r="R41" s="67" t="s">
        <v>77</v>
      </c>
      <c r="S41" s="71">
        <v>2</v>
      </c>
      <c r="T41" s="72">
        <v>25</v>
      </c>
      <c r="U41" s="7">
        <f>P41*T41</f>
        <v>200</v>
      </c>
      <c r="V41" s="68"/>
      <c r="W41" s="74">
        <v>0</v>
      </c>
      <c r="X41" s="74">
        <v>0</v>
      </c>
      <c r="Y41" s="75">
        <v>93</v>
      </c>
      <c r="Z41" s="76">
        <v>185</v>
      </c>
      <c r="AA41" s="73">
        <v>0</v>
      </c>
      <c r="AB41" s="74">
        <v>0</v>
      </c>
      <c r="AC41" s="74"/>
      <c r="AD41" s="74">
        <v>6</v>
      </c>
      <c r="AE41" s="21"/>
      <c r="AF41" s="2">
        <f>Y41*S41</f>
        <v>186</v>
      </c>
      <c r="AG41" s="77">
        <v>26</v>
      </c>
      <c r="AH41" s="6">
        <v>2.6</v>
      </c>
      <c r="AI41" s="6">
        <v>0</v>
      </c>
      <c r="AJ41" s="77">
        <f>AG41+AI41</f>
        <v>26</v>
      </c>
      <c r="AK41" s="78"/>
      <c r="AL41" s="79">
        <v>829</v>
      </c>
      <c r="AM41" s="80">
        <f>AF41+AG41+AH41+AI41</f>
        <v>214.6</v>
      </c>
      <c r="AN41" s="80">
        <f>AL41-AM41</f>
        <v>614.4</v>
      </c>
      <c r="AO41" s="21"/>
      <c r="AP41" s="2">
        <f>(Y41/U41)*100</f>
        <v>46.5</v>
      </c>
      <c r="AQ41" s="6" t="s">
        <v>57</v>
      </c>
      <c r="AR41" s="7">
        <f>(AG41/(AF41+AG41))*100</f>
        <v>12.264150943396226</v>
      </c>
      <c r="AS41" s="6">
        <f>(AJ41/AF41)*100</f>
        <v>13.978494623655912</v>
      </c>
      <c r="AT41" s="68"/>
      <c r="AU41" s="69" t="s">
        <v>58</v>
      </c>
      <c r="AV41" s="6" t="s">
        <v>58</v>
      </c>
      <c r="AW41" s="6" t="s">
        <v>58</v>
      </c>
    </row>
    <row r="42" spans="2:49" ht="16.5" thickBot="1">
      <c r="B42" s="81" t="s">
        <v>81</v>
      </c>
      <c r="C42" s="44"/>
      <c r="D42" s="44"/>
      <c r="E42" s="23"/>
      <c r="F42" s="82"/>
      <c r="G42" s="82"/>
      <c r="H42" s="82"/>
      <c r="I42" s="82"/>
      <c r="J42" s="82"/>
      <c r="K42" s="82"/>
      <c r="L42" s="68"/>
      <c r="M42" s="83"/>
      <c r="N42" s="84"/>
      <c r="O42" s="68"/>
      <c r="P42" s="85">
        <f>(D41-(K41))-M41-N41</f>
        <v>5</v>
      </c>
      <c r="Q42" s="68"/>
      <c r="R42" s="83"/>
      <c r="S42" s="86"/>
      <c r="T42" s="87"/>
      <c r="U42" s="88">
        <f>P42*T41</f>
        <v>125</v>
      </c>
      <c r="V42" s="89"/>
      <c r="W42" s="91"/>
      <c r="X42" s="91"/>
      <c r="Y42" s="92"/>
      <c r="Z42" s="93"/>
      <c r="AA42" s="90"/>
      <c r="AB42" s="91"/>
      <c r="AC42" s="91"/>
      <c r="AD42" s="91"/>
      <c r="AE42" s="34"/>
      <c r="AF42" s="94"/>
      <c r="AG42" s="95"/>
      <c r="AH42" s="87"/>
      <c r="AI42" s="87"/>
      <c r="AJ42" s="87"/>
      <c r="AK42" s="89"/>
      <c r="AL42" s="96"/>
      <c r="AM42" s="95"/>
      <c r="AN42" s="95"/>
      <c r="AO42" s="34"/>
      <c r="AP42" s="97">
        <f>(Y41/U42)*100</f>
        <v>74.400000000000006</v>
      </c>
      <c r="AQ42" s="87"/>
      <c r="AR42" s="87"/>
      <c r="AS42" s="87"/>
      <c r="AT42" s="89"/>
      <c r="AU42" s="83"/>
      <c r="AV42" s="84"/>
      <c r="AW42" s="84"/>
    </row>
    <row r="43" spans="2:49" ht="15.75" thickBot="1"/>
    <row r="44" spans="2:49" ht="16.5" customHeight="1">
      <c r="B44" s="134" t="s">
        <v>2</v>
      </c>
      <c r="C44" s="135" t="s">
        <v>3</v>
      </c>
      <c r="D44" s="136" t="s">
        <v>3</v>
      </c>
      <c r="E44" s="137"/>
      <c r="F44" s="272" t="s">
        <v>4</v>
      </c>
      <c r="G44" s="273"/>
      <c r="H44" s="273"/>
      <c r="I44" s="273"/>
      <c r="J44" s="273"/>
      <c r="K44" s="274"/>
      <c r="L44" s="138"/>
      <c r="M44" s="275" t="s">
        <v>5</v>
      </c>
      <c r="N44" s="276"/>
      <c r="O44" s="138"/>
      <c r="P44" s="138" t="s">
        <v>6</v>
      </c>
      <c r="Q44" s="137"/>
      <c r="R44" s="138" t="s">
        <v>7</v>
      </c>
      <c r="S44" s="195" t="s">
        <v>95</v>
      </c>
      <c r="T44" s="138" t="s">
        <v>9</v>
      </c>
      <c r="U44" s="138" t="s">
        <v>10</v>
      </c>
      <c r="V44" s="137" t="s">
        <v>11</v>
      </c>
      <c r="W44" s="278" t="s">
        <v>96</v>
      </c>
      <c r="X44" s="279"/>
      <c r="Y44" s="139" t="s">
        <v>10</v>
      </c>
      <c r="Z44" s="196"/>
      <c r="AA44" s="277" t="s">
        <v>13</v>
      </c>
      <c r="AB44" s="278"/>
      <c r="AC44" s="279"/>
      <c r="AD44" s="141" t="s">
        <v>14</v>
      </c>
      <c r="AE44" s="137"/>
      <c r="AF44" s="142" t="s">
        <v>15</v>
      </c>
      <c r="AG44" s="143"/>
      <c r="AH44" s="137"/>
      <c r="AI44" s="144"/>
      <c r="AJ44" s="138" t="s">
        <v>16</v>
      </c>
      <c r="AK44" s="137"/>
      <c r="AL44" s="266" t="s">
        <v>17</v>
      </c>
      <c r="AM44" s="267"/>
      <c r="AN44" s="268"/>
      <c r="AO44" s="137"/>
      <c r="AP44" s="138" t="s">
        <v>18</v>
      </c>
      <c r="AQ44" s="138" t="s">
        <v>18</v>
      </c>
      <c r="AR44" s="138" t="s">
        <v>19</v>
      </c>
      <c r="AS44" s="138" t="s">
        <v>19</v>
      </c>
      <c r="AT44" s="137"/>
      <c r="AU44" s="138" t="s">
        <v>18</v>
      </c>
      <c r="AV44" s="138" t="s">
        <v>11</v>
      </c>
      <c r="AW44" s="145" t="s">
        <v>11</v>
      </c>
    </row>
    <row r="45" spans="2:49" ht="16.5" customHeight="1" thickBot="1">
      <c r="B45" s="146" t="s">
        <v>11</v>
      </c>
      <c r="C45" s="147" t="s">
        <v>11</v>
      </c>
      <c r="D45" s="148" t="s">
        <v>6</v>
      </c>
      <c r="E45" s="149"/>
      <c r="F45" s="150" t="s">
        <v>20</v>
      </c>
      <c r="G45" s="150" t="s">
        <v>21</v>
      </c>
      <c r="H45" s="150" t="s">
        <v>22</v>
      </c>
      <c r="I45" s="150" t="s">
        <v>23</v>
      </c>
      <c r="J45" s="150" t="s">
        <v>24</v>
      </c>
      <c r="K45" s="150" t="s">
        <v>16</v>
      </c>
      <c r="L45" s="147"/>
      <c r="M45" s="151" t="s">
        <v>6</v>
      </c>
      <c r="N45" s="152" t="s">
        <v>25</v>
      </c>
      <c r="O45" s="147"/>
      <c r="P45" s="147" t="s">
        <v>26</v>
      </c>
      <c r="Q45" s="149"/>
      <c r="R45" s="147" t="s">
        <v>27</v>
      </c>
      <c r="S45" s="147"/>
      <c r="T45" s="147" t="s">
        <v>31</v>
      </c>
      <c r="U45" s="147" t="s">
        <v>32</v>
      </c>
      <c r="V45" s="149" t="s">
        <v>11</v>
      </c>
      <c r="W45" s="270" t="s">
        <v>97</v>
      </c>
      <c r="X45" s="271"/>
      <c r="Y45" s="151" t="s">
        <v>16</v>
      </c>
      <c r="Z45" s="194"/>
      <c r="AA45" s="269" t="s">
        <v>34</v>
      </c>
      <c r="AB45" s="270"/>
      <c r="AC45" s="271"/>
      <c r="AD45" s="155" t="s">
        <v>35</v>
      </c>
      <c r="AE45" s="149"/>
      <c r="AF45" s="156" t="s">
        <v>36</v>
      </c>
      <c r="AG45" s="157" t="s">
        <v>37</v>
      </c>
      <c r="AH45" s="156" t="s">
        <v>38</v>
      </c>
      <c r="AI45" s="156" t="s">
        <v>39</v>
      </c>
      <c r="AJ45" s="147" t="s">
        <v>40</v>
      </c>
      <c r="AK45" s="149"/>
      <c r="AL45" s="158" t="s">
        <v>41</v>
      </c>
      <c r="AM45" s="149" t="s">
        <v>98</v>
      </c>
      <c r="AN45" s="153"/>
      <c r="AO45" s="149"/>
      <c r="AP45" s="147" t="s">
        <v>10</v>
      </c>
      <c r="AQ45" s="147" t="s">
        <v>10</v>
      </c>
      <c r="AR45" s="147" t="s">
        <v>42</v>
      </c>
      <c r="AS45" s="147" t="s">
        <v>43</v>
      </c>
      <c r="AT45" s="149"/>
      <c r="AU45" s="147" t="s">
        <v>10</v>
      </c>
      <c r="AV45" s="147" t="s">
        <v>42</v>
      </c>
      <c r="AW45" s="148" t="s">
        <v>43</v>
      </c>
    </row>
    <row r="46" spans="2:49" ht="15.75" thickBot="1">
      <c r="B46" s="159"/>
      <c r="C46" s="160"/>
      <c r="D46" s="161" t="s">
        <v>11</v>
      </c>
      <c r="E46" s="162"/>
      <c r="F46" s="163"/>
      <c r="G46" s="163"/>
      <c r="H46" s="163"/>
      <c r="I46" s="163" t="s">
        <v>44</v>
      </c>
      <c r="J46" s="163"/>
      <c r="K46" s="163"/>
      <c r="L46" s="160"/>
      <c r="M46" s="164" t="s">
        <v>45</v>
      </c>
      <c r="N46" s="163" t="s">
        <v>46</v>
      </c>
      <c r="O46" s="160"/>
      <c r="P46" s="160" t="s">
        <v>11</v>
      </c>
      <c r="Q46" s="162"/>
      <c r="R46" s="160"/>
      <c r="S46" s="160"/>
      <c r="T46" s="160" t="s">
        <v>47</v>
      </c>
      <c r="U46" s="160" t="s">
        <v>48</v>
      </c>
      <c r="V46" s="162"/>
      <c r="W46" s="167" t="s">
        <v>49</v>
      </c>
      <c r="X46" s="168" t="s">
        <v>50</v>
      </c>
      <c r="Y46" s="165"/>
      <c r="Z46" s="162"/>
      <c r="AA46" s="169" t="s">
        <v>28</v>
      </c>
      <c r="AB46" s="170" t="s">
        <v>29</v>
      </c>
      <c r="AC46" s="171" t="s">
        <v>50</v>
      </c>
      <c r="AD46" s="172" t="s">
        <v>50</v>
      </c>
      <c r="AE46" s="162"/>
      <c r="AF46" s="160" t="s">
        <v>51</v>
      </c>
      <c r="AG46" s="173" t="s">
        <v>51</v>
      </c>
      <c r="AH46" s="160" t="s">
        <v>51</v>
      </c>
      <c r="AI46" s="160" t="s">
        <v>51</v>
      </c>
      <c r="AJ46" s="160" t="s">
        <v>51</v>
      </c>
      <c r="AK46" s="162"/>
      <c r="AL46" s="174" t="s">
        <v>52</v>
      </c>
      <c r="AM46" s="175" t="s">
        <v>53</v>
      </c>
      <c r="AN46" s="166" t="s">
        <v>54</v>
      </c>
      <c r="AO46" s="162"/>
      <c r="AP46" s="160" t="s">
        <v>19</v>
      </c>
      <c r="AQ46" s="160" t="s">
        <v>19</v>
      </c>
      <c r="AR46" s="160"/>
      <c r="AS46" s="160"/>
      <c r="AT46" s="162"/>
      <c r="AU46" s="176">
        <v>1</v>
      </c>
      <c r="AV46" s="177">
        <v>0</v>
      </c>
      <c r="AW46" s="161" t="s">
        <v>55</v>
      </c>
    </row>
    <row r="47" spans="2:49">
      <c r="B47" s="65"/>
      <c r="C47" s="66"/>
      <c r="D47" s="6"/>
      <c r="E47" s="23"/>
      <c r="F47" s="67">
        <f t="shared" ref="F47:K47" si="0">SUM(F11:F42)</f>
        <v>24.5</v>
      </c>
      <c r="G47" s="67">
        <f t="shared" si="0"/>
        <v>7.5</v>
      </c>
      <c r="H47" s="67">
        <f t="shared" si="0"/>
        <v>0</v>
      </c>
      <c r="I47" s="67">
        <f t="shared" si="0"/>
        <v>0</v>
      </c>
      <c r="J47" s="67">
        <f t="shared" si="0"/>
        <v>0</v>
      </c>
      <c r="K47" s="67">
        <f t="shared" si="0"/>
        <v>32</v>
      </c>
      <c r="L47" s="68"/>
      <c r="M47" s="67">
        <f>SUM(M11:M42)</f>
        <v>7.5</v>
      </c>
      <c r="N47" s="67">
        <f>SUM(N11:N42)</f>
        <v>0</v>
      </c>
      <c r="O47" s="68"/>
      <c r="P47" s="70">
        <f>P12+P15+P18+P21+P24+P27+P30+P33+P36+P39+P42</f>
        <v>47</v>
      </c>
      <c r="Q47" s="68"/>
      <c r="R47" s="67" t="s">
        <v>115</v>
      </c>
      <c r="S47" s="71">
        <v>4</v>
      </c>
      <c r="T47" s="72">
        <v>25</v>
      </c>
      <c r="U47" s="70">
        <f>U12+U15+U18+U21+U24+U27+U30+U33+U36+U39+U42</f>
        <v>1270</v>
      </c>
      <c r="V47" s="68"/>
      <c r="W47" s="74">
        <v>0</v>
      </c>
      <c r="X47" s="74">
        <v>0</v>
      </c>
      <c r="Y47" s="67">
        <f>SUM(Y11:Y42)</f>
        <v>950</v>
      </c>
      <c r="Z47" s="76">
        <v>185</v>
      </c>
      <c r="AA47" s="73">
        <v>0</v>
      </c>
      <c r="AB47" s="74">
        <v>0</v>
      </c>
      <c r="AC47" s="74"/>
      <c r="AD47" s="67">
        <f>SUM(AD11:AD42)</f>
        <v>46</v>
      </c>
      <c r="AE47" s="21"/>
      <c r="AF47" s="67">
        <f>SUM(AF11:AF42)</f>
        <v>2722</v>
      </c>
      <c r="AG47" s="67">
        <f>SUM(AG11:AG42)</f>
        <v>134.36000000000001</v>
      </c>
      <c r="AH47" s="67">
        <f>SUM(AH11:AH42)</f>
        <v>28.430000000000003</v>
      </c>
      <c r="AI47" s="67">
        <f>SUM(AI11:AI42)</f>
        <v>0</v>
      </c>
      <c r="AJ47" s="67">
        <f>SUM(AJ11:AJ42)</f>
        <v>134.36000000000001</v>
      </c>
      <c r="AK47" s="78"/>
      <c r="AL47" s="79"/>
      <c r="AM47" s="80"/>
      <c r="AN47" s="80"/>
      <c r="AO47" s="21"/>
      <c r="AP47" s="2"/>
      <c r="AQ47" s="6"/>
      <c r="AR47" s="7"/>
      <c r="AS47" s="6"/>
      <c r="AT47" s="68"/>
      <c r="AU47" s="69"/>
      <c r="AV47" s="6"/>
      <c r="AW47" s="6"/>
    </row>
  </sheetData>
  <mergeCells count="16">
    <mergeCell ref="W45:X45"/>
    <mergeCell ref="AA45:AC45"/>
    <mergeCell ref="F44:K44"/>
    <mergeCell ref="M44:N44"/>
    <mergeCell ref="W44:X44"/>
    <mergeCell ref="AA44:AC44"/>
    <mergeCell ref="AL44:AN44"/>
    <mergeCell ref="W9:X9"/>
    <mergeCell ref="AA9:AC9"/>
    <mergeCell ref="I2:AA2"/>
    <mergeCell ref="AU6:AW6"/>
    <mergeCell ref="F8:K8"/>
    <mergeCell ref="M8:N8"/>
    <mergeCell ref="W8:X8"/>
    <mergeCell ref="AA8:AC8"/>
    <mergeCell ref="AL8:AN8"/>
  </mergeCells>
  <conditionalFormatting sqref="AU11:AW12 AU14:AW15 AU17:AW18">
    <cfRule type="containsText" dxfId="35" priority="21" operator="containsText" text="Si">
      <formula>NOT(ISERROR(SEARCH("Si",AU11)))</formula>
    </cfRule>
    <cfRule type="containsText" dxfId="34" priority="22" operator="containsText" text="No">
      <formula>NOT(ISERROR(SEARCH("No",AU11)))</formula>
    </cfRule>
  </conditionalFormatting>
  <conditionalFormatting sqref="AU20:AW21">
    <cfRule type="containsText" dxfId="33" priority="17" operator="containsText" text="Si">
      <formula>NOT(ISERROR(SEARCH("Si",AU20)))</formula>
    </cfRule>
    <cfRule type="containsText" dxfId="32" priority="18" operator="containsText" text="No">
      <formula>NOT(ISERROR(SEARCH("No",AU20)))</formula>
    </cfRule>
  </conditionalFormatting>
  <conditionalFormatting sqref="AU23:AW24">
    <cfRule type="containsText" dxfId="31" priority="15" operator="containsText" text="Si">
      <formula>NOT(ISERROR(SEARCH("Si",AU23)))</formula>
    </cfRule>
    <cfRule type="containsText" dxfId="30" priority="16" operator="containsText" text="No">
      <formula>NOT(ISERROR(SEARCH("No",AU23)))</formula>
    </cfRule>
  </conditionalFormatting>
  <conditionalFormatting sqref="AU26:AW27">
    <cfRule type="containsText" dxfId="29" priority="13" operator="containsText" text="Si">
      <formula>NOT(ISERROR(SEARCH("Si",AU26)))</formula>
    </cfRule>
    <cfRule type="containsText" dxfId="28" priority="14" operator="containsText" text="No">
      <formula>NOT(ISERROR(SEARCH("No",AU26)))</formula>
    </cfRule>
  </conditionalFormatting>
  <conditionalFormatting sqref="AU29:AW30">
    <cfRule type="containsText" dxfId="27" priority="11" operator="containsText" text="Si">
      <formula>NOT(ISERROR(SEARCH("Si",AU29)))</formula>
    </cfRule>
    <cfRule type="containsText" dxfId="26" priority="12" operator="containsText" text="No">
      <formula>NOT(ISERROR(SEARCH("No",AU29)))</formula>
    </cfRule>
  </conditionalFormatting>
  <conditionalFormatting sqref="AU32:AW33">
    <cfRule type="containsText" dxfId="25" priority="9" operator="containsText" text="Si">
      <formula>NOT(ISERROR(SEARCH("Si",AU32)))</formula>
    </cfRule>
    <cfRule type="containsText" dxfId="24" priority="10" operator="containsText" text="No">
      <formula>NOT(ISERROR(SEARCH("No",AU32)))</formula>
    </cfRule>
  </conditionalFormatting>
  <conditionalFormatting sqref="AU35:AW36">
    <cfRule type="containsText" dxfId="23" priority="7" operator="containsText" text="Si">
      <formula>NOT(ISERROR(SEARCH("Si",AU35)))</formula>
    </cfRule>
    <cfRule type="containsText" dxfId="22" priority="8" operator="containsText" text="No">
      <formula>NOT(ISERROR(SEARCH("No",AU35)))</formula>
    </cfRule>
  </conditionalFormatting>
  <conditionalFormatting sqref="AU38:AW39">
    <cfRule type="containsText" dxfId="21" priority="5" operator="containsText" text="Si">
      <formula>NOT(ISERROR(SEARCH("Si",AU38)))</formula>
    </cfRule>
    <cfRule type="containsText" dxfId="20" priority="6" operator="containsText" text="No">
      <formula>NOT(ISERROR(SEARCH("No",AU38)))</formula>
    </cfRule>
  </conditionalFormatting>
  <conditionalFormatting sqref="AU41:AW42">
    <cfRule type="containsText" dxfId="19" priority="3" operator="containsText" text="Si">
      <formula>NOT(ISERROR(SEARCH("Si",AU41)))</formula>
    </cfRule>
    <cfRule type="containsText" dxfId="18" priority="4" operator="containsText" text="No">
      <formula>NOT(ISERROR(SEARCH("No",AU41)))</formula>
    </cfRule>
  </conditionalFormatting>
  <conditionalFormatting sqref="AU47:AW47">
    <cfRule type="containsText" dxfId="17" priority="1" operator="containsText" text="Si">
      <formula>NOT(ISERROR(SEARCH("Si",AU47)))</formula>
    </cfRule>
    <cfRule type="containsText" dxfId="16" priority="2" operator="containsText" text="No">
      <formula>NOT(ISERROR(SEARCH("No",AU47)))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AW59"/>
  <sheetViews>
    <sheetView view="pageBreakPreview" topLeftCell="A40" zoomScale="91" zoomScaleSheetLayoutView="91" workbookViewId="0">
      <selection activeCell="P59" sqref="P59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7.42578125" customWidth="1"/>
    <col min="19" max="19" width="6" bestFit="1" customWidth="1"/>
    <col min="20" max="20" width="6.42578125" customWidth="1"/>
    <col min="21" max="21" width="9" customWidth="1"/>
    <col min="22" max="22" width="1.140625" customWidth="1"/>
    <col min="23" max="23" width="5.7109375" customWidth="1"/>
    <col min="24" max="24" width="4.7109375" bestFit="1" customWidth="1"/>
    <col min="25" max="25" width="7" customWidth="1"/>
    <col min="26" max="26" width="1.28515625" style="1" customWidth="1"/>
    <col min="27" max="27" width="4.85546875" customWidth="1"/>
    <col min="28" max="28" width="4.28515625" customWidth="1"/>
    <col min="29" max="29" width="5.85546875" bestFit="1" customWidth="1"/>
    <col min="30" max="30" width="5.28515625" bestFit="1" customWidth="1"/>
    <col min="31" max="31" width="1.28515625" customWidth="1"/>
    <col min="32" max="32" width="6" customWidth="1"/>
    <col min="33" max="33" width="7" bestFit="1" customWidth="1"/>
    <col min="34" max="34" width="5.42578125" customWidth="1"/>
    <col min="35" max="35" width="4.85546875" customWidth="1"/>
    <col min="36" max="36" width="7.7109375" bestFit="1" customWidth="1"/>
    <col min="37" max="37" width="1.28515625" customWidth="1"/>
    <col min="38" max="38" width="8.7109375" bestFit="1" customWidth="1"/>
    <col min="39" max="39" width="8.42578125" bestFit="1" customWidth="1"/>
    <col min="40" max="40" width="8" bestFit="1" customWidth="1"/>
    <col min="41" max="41" width="2.140625" customWidth="1"/>
    <col min="42" max="42" width="5.140625" customWidth="1"/>
    <col min="43" max="43" width="4.7109375" customWidth="1"/>
    <col min="44" max="44" width="5.28515625" customWidth="1"/>
    <col min="45" max="45" width="6.42578125" customWidth="1"/>
    <col min="46" max="46" width="1.140625" customWidth="1"/>
    <col min="47" max="47" width="5.5703125" customWidth="1"/>
    <col min="48" max="48" width="5.140625" customWidth="1"/>
    <col min="49" max="49" width="5.28515625" customWidth="1"/>
  </cols>
  <sheetData>
    <row r="1" spans="2:49" ht="11.25" customHeight="1"/>
    <row r="2" spans="2:49" ht="21">
      <c r="I2" s="242" t="s">
        <v>0</v>
      </c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</row>
    <row r="5" spans="2:49" ht="26.25" customHeight="1">
      <c r="B5" s="132" t="s">
        <v>75</v>
      </c>
      <c r="C5" s="132"/>
      <c r="D5" s="132"/>
      <c r="E5" s="133"/>
      <c r="F5" s="132"/>
      <c r="G5" s="133"/>
      <c r="H5" s="133"/>
      <c r="I5" s="132" t="s">
        <v>76</v>
      </c>
    </row>
    <row r="6" spans="2:49" ht="15.75" thickBot="1">
      <c r="AU6" s="243" t="s">
        <v>1</v>
      </c>
      <c r="AV6" s="244"/>
      <c r="AW6" s="245"/>
    </row>
    <row r="7" spans="2:49" ht="15.75" thickBot="1"/>
    <row r="8" spans="2:49" ht="16.5" customHeight="1">
      <c r="B8" s="2" t="s">
        <v>2</v>
      </c>
      <c r="C8" s="3" t="s">
        <v>3</v>
      </c>
      <c r="D8" s="4" t="s">
        <v>3</v>
      </c>
      <c r="E8" s="5"/>
      <c r="F8" s="255" t="s">
        <v>4</v>
      </c>
      <c r="G8" s="256"/>
      <c r="H8" s="256"/>
      <c r="I8" s="256"/>
      <c r="J8" s="256"/>
      <c r="K8" s="257"/>
      <c r="L8" s="6"/>
      <c r="M8" s="258" t="s">
        <v>5</v>
      </c>
      <c r="N8" s="259"/>
      <c r="O8" s="6"/>
      <c r="P8" s="7" t="s">
        <v>6</v>
      </c>
      <c r="Q8" s="5"/>
      <c r="R8" s="7" t="s">
        <v>7</v>
      </c>
      <c r="S8" s="197" t="s">
        <v>95</v>
      </c>
      <c r="T8" s="7" t="s">
        <v>9</v>
      </c>
      <c r="U8" s="8" t="s">
        <v>10</v>
      </c>
      <c r="V8" s="5" t="s">
        <v>11</v>
      </c>
      <c r="W8" s="261" t="s">
        <v>96</v>
      </c>
      <c r="X8" s="262"/>
      <c r="Y8" s="9" t="s">
        <v>10</v>
      </c>
      <c r="Z8" s="10"/>
      <c r="AA8" s="263" t="s">
        <v>13</v>
      </c>
      <c r="AB8" s="264"/>
      <c r="AC8" s="265"/>
      <c r="AD8" s="11" t="s">
        <v>14</v>
      </c>
      <c r="AE8" s="5"/>
      <c r="AF8" s="12" t="s">
        <v>15</v>
      </c>
      <c r="AG8" s="13"/>
      <c r="AH8" s="14"/>
      <c r="AI8" s="15"/>
      <c r="AJ8" s="7" t="s">
        <v>16</v>
      </c>
      <c r="AK8" s="5"/>
      <c r="AL8" s="246" t="s">
        <v>17</v>
      </c>
      <c r="AM8" s="247"/>
      <c r="AN8" s="248"/>
      <c r="AO8" s="5"/>
      <c r="AP8" s="16" t="s">
        <v>18</v>
      </c>
      <c r="AQ8" s="8" t="s">
        <v>18</v>
      </c>
      <c r="AR8" s="7" t="s">
        <v>19</v>
      </c>
      <c r="AS8" s="7" t="s">
        <v>19</v>
      </c>
      <c r="AT8" s="5"/>
      <c r="AU8" s="6" t="s">
        <v>18</v>
      </c>
      <c r="AV8" s="6" t="s">
        <v>11</v>
      </c>
      <c r="AW8" s="17" t="s">
        <v>11</v>
      </c>
    </row>
    <row r="9" spans="2:49" ht="16.5" customHeight="1" thickBot="1">
      <c r="B9" s="18" t="s">
        <v>11</v>
      </c>
      <c r="C9" s="19" t="s">
        <v>11</v>
      </c>
      <c r="D9" s="20" t="s">
        <v>6</v>
      </c>
      <c r="E9" s="21"/>
      <c r="F9" s="22" t="s">
        <v>20</v>
      </c>
      <c r="G9" s="22" t="s">
        <v>21</v>
      </c>
      <c r="H9" s="22" t="s">
        <v>22</v>
      </c>
      <c r="I9" s="22" t="s">
        <v>23</v>
      </c>
      <c r="J9" s="22" t="s">
        <v>24</v>
      </c>
      <c r="K9" s="22" t="s">
        <v>16</v>
      </c>
      <c r="L9" s="23"/>
      <c r="M9" s="24" t="s">
        <v>6</v>
      </c>
      <c r="N9" s="25" t="s">
        <v>25</v>
      </c>
      <c r="O9" s="26"/>
      <c r="P9" s="19" t="s">
        <v>26</v>
      </c>
      <c r="Q9" s="21"/>
      <c r="R9" s="19" t="s">
        <v>27</v>
      </c>
      <c r="S9" s="19"/>
      <c r="T9" s="19" t="s">
        <v>31</v>
      </c>
      <c r="U9" s="28" t="s">
        <v>32</v>
      </c>
      <c r="V9" s="21" t="s">
        <v>11</v>
      </c>
      <c r="W9" s="250" t="s">
        <v>97</v>
      </c>
      <c r="X9" s="251"/>
      <c r="Y9" s="29" t="s">
        <v>16</v>
      </c>
      <c r="Z9" s="30"/>
      <c r="AA9" s="252" t="s">
        <v>34</v>
      </c>
      <c r="AB9" s="253"/>
      <c r="AC9" s="254"/>
      <c r="AD9" s="31" t="s">
        <v>35</v>
      </c>
      <c r="AE9" s="21"/>
      <c r="AF9" s="32" t="s">
        <v>36</v>
      </c>
      <c r="AG9" s="33" t="s">
        <v>37</v>
      </c>
      <c r="AH9" s="32" t="s">
        <v>38</v>
      </c>
      <c r="AI9" s="32" t="s">
        <v>39</v>
      </c>
      <c r="AJ9" s="19" t="s">
        <v>40</v>
      </c>
      <c r="AK9" s="34"/>
      <c r="AL9" s="35" t="s">
        <v>41</v>
      </c>
      <c r="AM9" s="36" t="s">
        <v>120</v>
      </c>
      <c r="AN9" s="27"/>
      <c r="AO9" s="21"/>
      <c r="AP9" s="37" t="s">
        <v>10</v>
      </c>
      <c r="AQ9" s="28" t="s">
        <v>10</v>
      </c>
      <c r="AR9" s="19" t="s">
        <v>42</v>
      </c>
      <c r="AS9" s="19" t="s">
        <v>43</v>
      </c>
      <c r="AT9" s="21"/>
      <c r="AU9" s="23" t="s">
        <v>10</v>
      </c>
      <c r="AV9" s="23" t="s">
        <v>42</v>
      </c>
      <c r="AW9" s="38" t="s">
        <v>43</v>
      </c>
    </row>
    <row r="10" spans="2:49" ht="15.75" thickBot="1">
      <c r="B10" s="39"/>
      <c r="C10" s="40"/>
      <c r="D10" s="41" t="s">
        <v>11</v>
      </c>
      <c r="E10" s="42"/>
      <c r="F10" s="43"/>
      <c r="G10" s="43"/>
      <c r="H10" s="43"/>
      <c r="I10" s="43" t="s">
        <v>44</v>
      </c>
      <c r="J10" s="43"/>
      <c r="K10" s="43"/>
      <c r="L10" s="44"/>
      <c r="M10" s="45" t="s">
        <v>45</v>
      </c>
      <c r="N10" s="43" t="s">
        <v>46</v>
      </c>
      <c r="O10" s="44"/>
      <c r="P10" s="40" t="s">
        <v>11</v>
      </c>
      <c r="Q10" s="42"/>
      <c r="R10" s="40"/>
      <c r="S10" s="40"/>
      <c r="T10" s="40" t="s">
        <v>47</v>
      </c>
      <c r="U10" s="47" t="s">
        <v>48</v>
      </c>
      <c r="V10" s="42"/>
      <c r="W10" s="49" t="s">
        <v>49</v>
      </c>
      <c r="X10" s="50" t="s">
        <v>50</v>
      </c>
      <c r="Y10" s="51"/>
      <c r="Z10" s="42"/>
      <c r="AA10" s="52" t="s">
        <v>28</v>
      </c>
      <c r="AB10" s="53" t="s">
        <v>29</v>
      </c>
      <c r="AC10" s="54" t="s">
        <v>50</v>
      </c>
      <c r="AD10" s="55" t="s">
        <v>50</v>
      </c>
      <c r="AE10" s="56"/>
      <c r="AF10" s="40" t="s">
        <v>51</v>
      </c>
      <c r="AG10" s="57" t="s">
        <v>51</v>
      </c>
      <c r="AH10" s="40" t="s">
        <v>51</v>
      </c>
      <c r="AI10" s="40" t="s">
        <v>51</v>
      </c>
      <c r="AJ10" s="40" t="s">
        <v>51</v>
      </c>
      <c r="AK10" s="42"/>
      <c r="AL10" s="58" t="s">
        <v>52</v>
      </c>
      <c r="AM10" s="59" t="s">
        <v>53</v>
      </c>
      <c r="AN10" s="60" t="s">
        <v>54</v>
      </c>
      <c r="AO10" s="42"/>
      <c r="AP10" s="61" t="s">
        <v>19</v>
      </c>
      <c r="AQ10" s="47" t="s">
        <v>19</v>
      </c>
      <c r="AR10" s="40"/>
      <c r="AS10" s="40"/>
      <c r="AT10" s="42"/>
      <c r="AU10" s="62">
        <v>1</v>
      </c>
      <c r="AV10" s="63">
        <v>0</v>
      </c>
      <c r="AW10" s="64" t="s">
        <v>55</v>
      </c>
    </row>
    <row r="11" spans="2:49" ht="16.5" thickBot="1">
      <c r="B11" s="65">
        <v>41426</v>
      </c>
      <c r="C11" s="66" t="s">
        <v>56</v>
      </c>
      <c r="D11" s="6">
        <v>8</v>
      </c>
      <c r="E11" s="23"/>
      <c r="F11" s="67">
        <v>0.8</v>
      </c>
      <c r="G11" s="67">
        <v>0</v>
      </c>
      <c r="H11" s="67">
        <v>0</v>
      </c>
      <c r="I11" s="67">
        <v>0.5</v>
      </c>
      <c r="J11" s="67">
        <v>0</v>
      </c>
      <c r="K11" s="67">
        <f>SUM(F11:J11)</f>
        <v>1.3</v>
      </c>
      <c r="L11" s="68"/>
      <c r="M11" s="69">
        <v>0</v>
      </c>
      <c r="N11" s="6">
        <v>0</v>
      </c>
      <c r="O11" s="68"/>
      <c r="P11" s="70">
        <f>D11-(M11+N11)</f>
        <v>8</v>
      </c>
      <c r="Q11" s="68"/>
      <c r="R11" s="67" t="s">
        <v>115</v>
      </c>
      <c r="S11" s="71">
        <v>4</v>
      </c>
      <c r="T11" s="72">
        <v>25</v>
      </c>
      <c r="U11" s="7">
        <f>P11*T11</f>
        <v>200</v>
      </c>
      <c r="V11" s="68"/>
      <c r="W11" s="74">
        <v>87</v>
      </c>
      <c r="X11" s="74">
        <v>0</v>
      </c>
      <c r="Y11" s="75">
        <v>87</v>
      </c>
      <c r="Z11" s="76">
        <v>185</v>
      </c>
      <c r="AA11" s="73">
        <v>0</v>
      </c>
      <c r="AB11" s="74">
        <v>0</v>
      </c>
      <c r="AC11" s="74"/>
      <c r="AD11" s="74">
        <v>7</v>
      </c>
      <c r="AE11" s="21"/>
      <c r="AF11" s="2">
        <f>Y11*S11</f>
        <v>348</v>
      </c>
      <c r="AG11" s="77">
        <v>29.6</v>
      </c>
      <c r="AH11" s="6">
        <v>2.33</v>
      </c>
      <c r="AI11" s="6">
        <v>0</v>
      </c>
      <c r="AJ11" s="77">
        <f>AG11+AI11</f>
        <v>29.6</v>
      </c>
      <c r="AK11" s="78"/>
      <c r="AL11" s="79">
        <v>925</v>
      </c>
      <c r="AM11" s="80">
        <f>AF11+AG11+AH11+AI11</f>
        <v>379.93</v>
      </c>
      <c r="AN11" s="80">
        <f>AL11-AM11</f>
        <v>545.06999999999994</v>
      </c>
      <c r="AO11" s="21"/>
      <c r="AP11" s="2">
        <f>(Y11/U11)*100</f>
        <v>43.5</v>
      </c>
      <c r="AQ11" s="6" t="s">
        <v>57</v>
      </c>
      <c r="AR11" s="7">
        <f>(AG11/(AF11+AG11))*100</f>
        <v>7.8389830508474576</v>
      </c>
      <c r="AS11" s="6">
        <f>(AJ11/AF11)*100</f>
        <v>8.5057471264367823</v>
      </c>
      <c r="AT11" s="68"/>
      <c r="AU11" s="69" t="s">
        <v>58</v>
      </c>
      <c r="AV11" s="6" t="s">
        <v>58</v>
      </c>
      <c r="AW11" s="6" t="s">
        <v>58</v>
      </c>
    </row>
    <row r="12" spans="2:49" ht="16.5" thickBot="1">
      <c r="B12" s="81" t="s">
        <v>81</v>
      </c>
      <c r="C12" s="44"/>
      <c r="D12" s="44"/>
      <c r="E12" s="23"/>
      <c r="F12" s="82"/>
      <c r="G12" s="82"/>
      <c r="H12" s="82"/>
      <c r="I12" s="82"/>
      <c r="J12" s="82"/>
      <c r="K12" s="82"/>
      <c r="L12" s="68"/>
      <c r="M12" s="83"/>
      <c r="N12" s="84"/>
      <c r="O12" s="68"/>
      <c r="P12" s="85">
        <f>(D11-(K11))-M11-N11</f>
        <v>6.7</v>
      </c>
      <c r="Q12" s="68"/>
      <c r="R12" s="83"/>
      <c r="S12" s="86"/>
      <c r="T12" s="87"/>
      <c r="U12" s="88">
        <f>P12*T11</f>
        <v>167.5</v>
      </c>
      <c r="V12" s="89"/>
      <c r="W12" s="91"/>
      <c r="X12" s="91"/>
      <c r="Y12" s="92"/>
      <c r="Z12" s="93"/>
      <c r="AA12" s="90"/>
      <c r="AB12" s="91"/>
      <c r="AC12" s="91"/>
      <c r="AD12" s="91"/>
      <c r="AE12" s="34"/>
      <c r="AF12" s="94"/>
      <c r="AG12" s="95"/>
      <c r="AH12" s="87"/>
      <c r="AI12" s="87"/>
      <c r="AJ12" s="87"/>
      <c r="AK12" s="89"/>
      <c r="AL12" s="96"/>
      <c r="AM12" s="95"/>
      <c r="AN12" s="95"/>
      <c r="AO12" s="34"/>
      <c r="AP12" s="97">
        <f>(Y11/U12)*100</f>
        <v>51.940298507462693</v>
      </c>
      <c r="AQ12" s="87"/>
      <c r="AR12" s="87"/>
      <c r="AS12" s="87"/>
      <c r="AT12" s="89"/>
      <c r="AU12" s="83"/>
      <c r="AV12" s="84"/>
      <c r="AW12" s="84"/>
    </row>
    <row r="13" spans="2:49" ht="15.75" thickBot="1"/>
    <row r="14" spans="2:49" ht="16.5" thickBot="1">
      <c r="B14" s="65">
        <v>41427</v>
      </c>
      <c r="C14" s="66" t="s">
        <v>56</v>
      </c>
      <c r="D14" s="6">
        <v>8</v>
      </c>
      <c r="E14" s="23"/>
      <c r="F14" s="67">
        <v>5</v>
      </c>
      <c r="G14" s="67">
        <v>0</v>
      </c>
      <c r="H14" s="67">
        <v>0</v>
      </c>
      <c r="I14" s="67">
        <v>0</v>
      </c>
      <c r="J14" s="67">
        <v>0</v>
      </c>
      <c r="K14" s="67">
        <f>SUM(F14:J14)</f>
        <v>5</v>
      </c>
      <c r="L14" s="68"/>
      <c r="M14" s="69">
        <v>0</v>
      </c>
      <c r="N14" s="6">
        <v>0</v>
      </c>
      <c r="O14" s="68"/>
      <c r="P14" s="70">
        <f>D14-(M14+N14)</f>
        <v>8</v>
      </c>
      <c r="Q14" s="68"/>
      <c r="R14" s="67" t="s">
        <v>115</v>
      </c>
      <c r="S14" s="71">
        <v>4</v>
      </c>
      <c r="T14" s="72">
        <v>25</v>
      </c>
      <c r="U14" s="7">
        <f>P14*T14</f>
        <v>200</v>
      </c>
      <c r="V14" s="68"/>
      <c r="W14" s="74">
        <v>70</v>
      </c>
      <c r="X14" s="74">
        <v>0</v>
      </c>
      <c r="Y14" s="75">
        <v>70</v>
      </c>
      <c r="Z14" s="76">
        <v>185</v>
      </c>
      <c r="AA14" s="73">
        <v>0</v>
      </c>
      <c r="AB14" s="74">
        <v>0</v>
      </c>
      <c r="AC14" s="74"/>
      <c r="AD14" s="74">
        <v>0</v>
      </c>
      <c r="AE14" s="21"/>
      <c r="AF14" s="2">
        <f>Y14*S14</f>
        <v>280</v>
      </c>
      <c r="AG14" s="77">
        <v>0</v>
      </c>
      <c r="AH14" s="6">
        <v>0</v>
      </c>
      <c r="AI14" s="6">
        <v>0</v>
      </c>
      <c r="AJ14" s="77">
        <f>AG14+AI14</f>
        <v>0</v>
      </c>
      <c r="AK14" s="78"/>
      <c r="AL14" s="79">
        <f>AN11</f>
        <v>545.06999999999994</v>
      </c>
      <c r="AM14" s="80">
        <f>AF14+AG14+AH14+AI14</f>
        <v>280</v>
      </c>
      <c r="AN14" s="80">
        <f>AL14-AM14</f>
        <v>265.06999999999994</v>
      </c>
      <c r="AO14" s="21"/>
      <c r="AP14" s="2">
        <f>(Y14/U14)*100</f>
        <v>35</v>
      </c>
      <c r="AQ14" s="6" t="s">
        <v>57</v>
      </c>
      <c r="AR14" s="7">
        <f>(AG14/(AF14+AG14))*100</f>
        <v>0</v>
      </c>
      <c r="AS14" s="6">
        <f>(AJ14/AF14)*100</f>
        <v>0</v>
      </c>
      <c r="AT14" s="68"/>
      <c r="AU14" s="69" t="s">
        <v>58</v>
      </c>
      <c r="AV14" s="6" t="s">
        <v>58</v>
      </c>
      <c r="AW14" s="6" t="s">
        <v>58</v>
      </c>
    </row>
    <row r="15" spans="2:49" ht="16.5" thickBot="1">
      <c r="B15" s="81" t="s">
        <v>78</v>
      </c>
      <c r="C15" s="44"/>
      <c r="D15" s="44"/>
      <c r="E15" s="23"/>
      <c r="F15" s="82"/>
      <c r="G15" s="82"/>
      <c r="H15" s="82"/>
      <c r="I15" s="82"/>
      <c r="J15" s="82"/>
      <c r="K15" s="82"/>
      <c r="L15" s="68"/>
      <c r="M15" s="83"/>
      <c r="N15" s="84"/>
      <c r="O15" s="68"/>
      <c r="P15" s="85">
        <f>(D14-(K14))-M14-N14</f>
        <v>3</v>
      </c>
      <c r="Q15" s="68"/>
      <c r="R15" s="83"/>
      <c r="S15" s="86"/>
      <c r="T15" s="87"/>
      <c r="U15" s="88">
        <f>P15*T14</f>
        <v>75</v>
      </c>
      <c r="V15" s="89"/>
      <c r="W15" s="91"/>
      <c r="X15" s="91"/>
      <c r="Y15" s="92"/>
      <c r="Z15" s="93"/>
      <c r="AA15" s="90"/>
      <c r="AB15" s="91"/>
      <c r="AC15" s="91"/>
      <c r="AD15" s="91"/>
      <c r="AE15" s="34"/>
      <c r="AF15" s="94"/>
      <c r="AG15" s="95"/>
      <c r="AH15" s="87"/>
      <c r="AI15" s="87"/>
      <c r="AJ15" s="87"/>
      <c r="AK15" s="89"/>
      <c r="AL15" s="96"/>
      <c r="AM15" s="95"/>
      <c r="AN15" s="95"/>
      <c r="AO15" s="34"/>
      <c r="AP15" s="97">
        <f>(Y14/U15)*100</f>
        <v>93.333333333333329</v>
      </c>
      <c r="AQ15" s="87"/>
      <c r="AR15" s="87"/>
      <c r="AS15" s="87"/>
      <c r="AT15" s="89"/>
      <c r="AU15" s="83"/>
      <c r="AV15" s="84"/>
      <c r="AW15" s="84"/>
    </row>
    <row r="16" spans="2:49" ht="15.75" thickBot="1"/>
    <row r="17" spans="2:49" ht="16.5" thickBot="1">
      <c r="B17" s="65">
        <v>41428</v>
      </c>
      <c r="C17" s="66" t="s">
        <v>56</v>
      </c>
      <c r="D17" s="6">
        <v>5</v>
      </c>
      <c r="E17" s="23"/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f>SUM(F17:J17)</f>
        <v>0</v>
      </c>
      <c r="L17" s="68"/>
      <c r="M17" s="69">
        <v>0</v>
      </c>
      <c r="N17" s="6">
        <v>0</v>
      </c>
      <c r="O17" s="68"/>
      <c r="P17" s="70">
        <f>D17-(M17+N17)</f>
        <v>5</v>
      </c>
      <c r="Q17" s="68"/>
      <c r="R17" s="67" t="s">
        <v>115</v>
      </c>
      <c r="S17" s="71">
        <v>4</v>
      </c>
      <c r="T17" s="72">
        <v>25</v>
      </c>
      <c r="U17" s="7">
        <f>P17*T17</f>
        <v>125</v>
      </c>
      <c r="V17" s="68"/>
      <c r="W17" s="74">
        <v>120</v>
      </c>
      <c r="X17" s="74">
        <v>0</v>
      </c>
      <c r="Y17" s="75">
        <v>120</v>
      </c>
      <c r="Z17" s="76">
        <v>185</v>
      </c>
      <c r="AA17" s="73">
        <v>0</v>
      </c>
      <c r="AB17" s="74">
        <v>0</v>
      </c>
      <c r="AC17" s="74"/>
      <c r="AD17" s="74">
        <v>0</v>
      </c>
      <c r="AE17" s="21"/>
      <c r="AF17" s="2">
        <f>Y17*S17</f>
        <v>480</v>
      </c>
      <c r="AG17" s="77">
        <v>0</v>
      </c>
      <c r="AH17" s="6">
        <v>0</v>
      </c>
      <c r="AI17" s="6">
        <v>0</v>
      </c>
      <c r="AJ17" s="77">
        <f>AG17+AI17</f>
        <v>0</v>
      </c>
      <c r="AK17" s="78"/>
      <c r="AL17" s="79">
        <f>AN14</f>
        <v>265.06999999999994</v>
      </c>
      <c r="AM17" s="80">
        <f>AF17+AG17+AH17+AI17</f>
        <v>480</v>
      </c>
      <c r="AN17" s="80">
        <f>AL17-AM17</f>
        <v>-214.93000000000006</v>
      </c>
      <c r="AO17" s="21"/>
      <c r="AP17" s="2">
        <f>(Y17/U17)*100</f>
        <v>96</v>
      </c>
      <c r="AQ17" s="6" t="s">
        <v>57</v>
      </c>
      <c r="AR17" s="7">
        <f>(AG17/(AF17+AG17))*100</f>
        <v>0</v>
      </c>
      <c r="AS17" s="6">
        <f>(AJ17/AF17)*100</f>
        <v>0</v>
      </c>
      <c r="AT17" s="68"/>
      <c r="AU17" s="69" t="s">
        <v>58</v>
      </c>
      <c r="AV17" s="6" t="s">
        <v>58</v>
      </c>
      <c r="AW17" s="6" t="s">
        <v>58</v>
      </c>
    </row>
    <row r="18" spans="2:49" ht="16.5" thickBot="1">
      <c r="B18" s="81" t="s">
        <v>94</v>
      </c>
      <c r="C18" s="44"/>
      <c r="D18" s="44"/>
      <c r="E18" s="23"/>
      <c r="F18" s="82"/>
      <c r="G18" s="82"/>
      <c r="H18" s="82"/>
      <c r="I18" s="82"/>
      <c r="J18" s="82"/>
      <c r="K18" s="82"/>
      <c r="L18" s="68"/>
      <c r="M18" s="83"/>
      <c r="N18" s="84"/>
      <c r="O18" s="68"/>
      <c r="P18" s="85">
        <f>(D17-(K17))-M17-N17</f>
        <v>5</v>
      </c>
      <c r="Q18" s="68"/>
      <c r="R18" s="83"/>
      <c r="S18" s="86"/>
      <c r="T18" s="87"/>
      <c r="U18" s="88">
        <f>P18*T17</f>
        <v>125</v>
      </c>
      <c r="V18" s="89"/>
      <c r="W18" s="91"/>
      <c r="X18" s="91"/>
      <c r="Y18" s="92"/>
      <c r="Z18" s="93"/>
      <c r="AA18" s="90"/>
      <c r="AB18" s="91"/>
      <c r="AC18" s="91"/>
      <c r="AD18" s="91"/>
      <c r="AE18" s="34"/>
      <c r="AF18" s="94"/>
      <c r="AG18" s="95"/>
      <c r="AH18" s="87"/>
      <c r="AI18" s="87"/>
      <c r="AJ18" s="87"/>
      <c r="AK18" s="89"/>
      <c r="AL18" s="96"/>
      <c r="AM18" s="95"/>
      <c r="AN18" s="95"/>
      <c r="AO18" s="34"/>
      <c r="AP18" s="97">
        <f>(Y17/U18)*100</f>
        <v>96</v>
      </c>
      <c r="AQ18" s="87"/>
      <c r="AR18" s="87"/>
      <c r="AS18" s="87"/>
      <c r="AT18" s="89"/>
      <c r="AU18" s="83"/>
      <c r="AV18" s="84"/>
      <c r="AW18" s="84"/>
    </row>
    <row r="19" spans="2:49" ht="15.75" thickBot="1"/>
    <row r="20" spans="2:49" ht="16.5" thickBot="1">
      <c r="B20" s="65">
        <v>41428</v>
      </c>
      <c r="C20" s="66" t="s">
        <v>84</v>
      </c>
      <c r="D20" s="6">
        <v>7.5</v>
      </c>
      <c r="E20" s="23"/>
      <c r="F20" s="67">
        <v>0</v>
      </c>
      <c r="G20" s="67">
        <v>1.5</v>
      </c>
      <c r="H20" s="67">
        <v>0</v>
      </c>
      <c r="I20" s="67">
        <v>0</v>
      </c>
      <c r="J20" s="67">
        <v>0</v>
      </c>
      <c r="K20" s="67">
        <f>SUM(F20:J20)</f>
        <v>1.5</v>
      </c>
      <c r="L20" s="68"/>
      <c r="M20" s="69">
        <v>0</v>
      </c>
      <c r="N20" s="6">
        <v>0</v>
      </c>
      <c r="O20" s="68"/>
      <c r="P20" s="70">
        <f>D20-(M20+N20)</f>
        <v>7.5</v>
      </c>
      <c r="Q20" s="68"/>
      <c r="R20" s="67" t="s">
        <v>115</v>
      </c>
      <c r="S20" s="71">
        <v>4</v>
      </c>
      <c r="T20" s="72">
        <v>25</v>
      </c>
      <c r="U20" s="7">
        <f>P20*T20</f>
        <v>187.5</v>
      </c>
      <c r="V20" s="68"/>
      <c r="W20" s="74">
        <v>76</v>
      </c>
      <c r="X20" s="74">
        <v>0</v>
      </c>
      <c r="Y20" s="75">
        <v>76</v>
      </c>
      <c r="Z20" s="76">
        <v>185</v>
      </c>
      <c r="AA20" s="73">
        <v>0</v>
      </c>
      <c r="AB20" s="74">
        <v>0</v>
      </c>
      <c r="AC20" s="74"/>
      <c r="AD20" s="74">
        <v>0</v>
      </c>
      <c r="AE20" s="21"/>
      <c r="AF20" s="2">
        <f>Y20*S20</f>
        <v>304</v>
      </c>
      <c r="AG20" s="77">
        <v>0</v>
      </c>
      <c r="AH20" s="6">
        <v>11.4</v>
      </c>
      <c r="AI20" s="6">
        <v>0</v>
      </c>
      <c r="AJ20" s="77">
        <f>AG20+AI20</f>
        <v>0</v>
      </c>
      <c r="AK20" s="78"/>
      <c r="AL20" s="79">
        <f>AN17</f>
        <v>-214.93000000000006</v>
      </c>
      <c r="AM20" s="80">
        <f>AF20+AG20+AH20+AI20</f>
        <v>315.39999999999998</v>
      </c>
      <c r="AN20" s="80">
        <f>AL20-AM20</f>
        <v>-530.33000000000004</v>
      </c>
      <c r="AO20" s="21"/>
      <c r="AP20" s="2">
        <f>(Y20/U20)*100</f>
        <v>40.533333333333331</v>
      </c>
      <c r="AQ20" s="6" t="s">
        <v>57</v>
      </c>
      <c r="AR20" s="7">
        <f>(AG20/(AF20+AG20))*100</f>
        <v>0</v>
      </c>
      <c r="AS20" s="6">
        <f>(AJ20/AF20)*100</f>
        <v>0</v>
      </c>
      <c r="AT20" s="68"/>
      <c r="AU20" s="69" t="s">
        <v>58</v>
      </c>
      <c r="AV20" s="6" t="s">
        <v>58</v>
      </c>
      <c r="AW20" s="6" t="s">
        <v>58</v>
      </c>
    </row>
    <row r="21" spans="2:49" ht="16.5" thickBot="1">
      <c r="B21" s="81" t="s">
        <v>81</v>
      </c>
      <c r="C21" s="44"/>
      <c r="D21" s="44"/>
      <c r="E21" s="23"/>
      <c r="F21" s="82"/>
      <c r="G21" s="82"/>
      <c r="H21" s="82"/>
      <c r="I21" s="82"/>
      <c r="J21" s="82"/>
      <c r="K21" s="82"/>
      <c r="L21" s="68"/>
      <c r="M21" s="83"/>
      <c r="N21" s="84"/>
      <c r="O21" s="68"/>
      <c r="P21" s="85">
        <f>(D20-(K20))-M20-N20</f>
        <v>6</v>
      </c>
      <c r="Q21" s="68"/>
      <c r="R21" s="83"/>
      <c r="S21" s="86"/>
      <c r="T21" s="87"/>
      <c r="U21" s="88">
        <f>P21*T20</f>
        <v>150</v>
      </c>
      <c r="V21" s="89"/>
      <c r="W21" s="91"/>
      <c r="X21" s="91"/>
      <c r="Y21" s="92"/>
      <c r="Z21" s="93"/>
      <c r="AA21" s="90"/>
      <c r="AB21" s="91"/>
      <c r="AC21" s="91"/>
      <c r="AD21" s="91"/>
      <c r="AE21" s="34"/>
      <c r="AF21" s="94"/>
      <c r="AG21" s="95"/>
      <c r="AH21" s="87"/>
      <c r="AI21" s="87"/>
      <c r="AJ21" s="87"/>
      <c r="AK21" s="89"/>
      <c r="AL21" s="96"/>
      <c r="AM21" s="95"/>
      <c r="AN21" s="95"/>
      <c r="AO21" s="34"/>
      <c r="AP21" s="97">
        <f>(Y20/U21)*100</f>
        <v>50.666666666666671</v>
      </c>
      <c r="AQ21" s="87"/>
      <c r="AR21" s="87"/>
      <c r="AS21" s="87"/>
      <c r="AT21" s="89"/>
      <c r="AU21" s="83"/>
      <c r="AV21" s="84"/>
      <c r="AW21" s="84"/>
    </row>
    <row r="22" spans="2:49" ht="15.75" thickBot="1"/>
    <row r="23" spans="2:49" ht="16.5" customHeight="1">
      <c r="B23" s="2" t="s">
        <v>2</v>
      </c>
      <c r="C23" s="3" t="s">
        <v>3</v>
      </c>
      <c r="D23" s="4" t="s">
        <v>3</v>
      </c>
      <c r="E23" s="5"/>
      <c r="F23" s="255" t="s">
        <v>4</v>
      </c>
      <c r="G23" s="256"/>
      <c r="H23" s="256"/>
      <c r="I23" s="256"/>
      <c r="J23" s="256"/>
      <c r="K23" s="257"/>
      <c r="L23" s="6"/>
      <c r="M23" s="258" t="s">
        <v>5</v>
      </c>
      <c r="N23" s="259"/>
      <c r="O23" s="6"/>
      <c r="P23" s="7" t="s">
        <v>6</v>
      </c>
      <c r="Q23" s="5"/>
      <c r="R23" s="7" t="s">
        <v>7</v>
      </c>
      <c r="S23" s="198" t="s">
        <v>95</v>
      </c>
      <c r="T23" s="7" t="s">
        <v>9</v>
      </c>
      <c r="U23" s="8" t="s">
        <v>10</v>
      </c>
      <c r="V23" s="5" t="s">
        <v>11</v>
      </c>
      <c r="W23" s="261" t="s">
        <v>96</v>
      </c>
      <c r="X23" s="262"/>
      <c r="Y23" s="9" t="s">
        <v>10</v>
      </c>
      <c r="Z23" s="10"/>
      <c r="AA23" s="263" t="s">
        <v>13</v>
      </c>
      <c r="AB23" s="264"/>
      <c r="AC23" s="265"/>
      <c r="AD23" s="11" t="s">
        <v>14</v>
      </c>
      <c r="AE23" s="5"/>
      <c r="AF23" s="12" t="s">
        <v>15</v>
      </c>
      <c r="AG23" s="13"/>
      <c r="AH23" s="14"/>
      <c r="AI23" s="15"/>
      <c r="AJ23" s="7" t="s">
        <v>16</v>
      </c>
      <c r="AK23" s="5"/>
      <c r="AL23" s="246" t="s">
        <v>17</v>
      </c>
      <c r="AM23" s="247"/>
      <c r="AN23" s="248"/>
      <c r="AO23" s="5"/>
      <c r="AP23" s="16" t="s">
        <v>18</v>
      </c>
      <c r="AQ23" s="8" t="s">
        <v>18</v>
      </c>
      <c r="AR23" s="7" t="s">
        <v>19</v>
      </c>
      <c r="AS23" s="7" t="s">
        <v>19</v>
      </c>
      <c r="AT23" s="5"/>
      <c r="AU23" s="6" t="s">
        <v>18</v>
      </c>
      <c r="AV23" s="6" t="s">
        <v>11</v>
      </c>
      <c r="AW23" s="17" t="s">
        <v>11</v>
      </c>
    </row>
    <row r="24" spans="2:49" ht="16.5" customHeight="1" thickBot="1">
      <c r="B24" s="18" t="s">
        <v>11</v>
      </c>
      <c r="C24" s="19" t="s">
        <v>11</v>
      </c>
      <c r="D24" s="20" t="s">
        <v>6</v>
      </c>
      <c r="E24" s="21"/>
      <c r="F24" s="22" t="s">
        <v>20</v>
      </c>
      <c r="G24" s="22" t="s">
        <v>21</v>
      </c>
      <c r="H24" s="22" t="s">
        <v>22</v>
      </c>
      <c r="I24" s="22" t="s">
        <v>23</v>
      </c>
      <c r="J24" s="22" t="s">
        <v>24</v>
      </c>
      <c r="K24" s="22" t="s">
        <v>16</v>
      </c>
      <c r="L24" s="23"/>
      <c r="M24" s="24" t="s">
        <v>6</v>
      </c>
      <c r="N24" s="25" t="s">
        <v>25</v>
      </c>
      <c r="O24" s="26"/>
      <c r="P24" s="19" t="s">
        <v>26</v>
      </c>
      <c r="Q24" s="21"/>
      <c r="R24" s="19" t="s">
        <v>27</v>
      </c>
      <c r="S24" s="19"/>
      <c r="T24" s="19" t="s">
        <v>31</v>
      </c>
      <c r="U24" s="28" t="s">
        <v>32</v>
      </c>
      <c r="V24" s="21" t="s">
        <v>11</v>
      </c>
      <c r="W24" s="250" t="s">
        <v>97</v>
      </c>
      <c r="X24" s="251"/>
      <c r="Y24" s="29" t="s">
        <v>16</v>
      </c>
      <c r="Z24" s="30"/>
      <c r="AA24" s="252" t="s">
        <v>34</v>
      </c>
      <c r="AB24" s="253"/>
      <c r="AC24" s="254"/>
      <c r="AD24" s="31" t="s">
        <v>35</v>
      </c>
      <c r="AE24" s="21"/>
      <c r="AF24" s="32" t="s">
        <v>36</v>
      </c>
      <c r="AG24" s="33" t="s">
        <v>37</v>
      </c>
      <c r="AH24" s="32" t="s">
        <v>38</v>
      </c>
      <c r="AI24" s="32" t="s">
        <v>39</v>
      </c>
      <c r="AJ24" s="19" t="s">
        <v>40</v>
      </c>
      <c r="AK24" s="34"/>
      <c r="AL24" s="35" t="s">
        <v>41</v>
      </c>
      <c r="AM24" s="36" t="s">
        <v>117</v>
      </c>
      <c r="AN24" s="27"/>
      <c r="AO24" s="21"/>
      <c r="AP24" s="37" t="s">
        <v>10</v>
      </c>
      <c r="AQ24" s="28" t="s">
        <v>10</v>
      </c>
      <c r="AR24" s="19" t="s">
        <v>42</v>
      </c>
      <c r="AS24" s="19" t="s">
        <v>43</v>
      </c>
      <c r="AT24" s="21"/>
      <c r="AU24" s="23" t="s">
        <v>10</v>
      </c>
      <c r="AV24" s="23" t="s">
        <v>42</v>
      </c>
      <c r="AW24" s="38" t="s">
        <v>43</v>
      </c>
    </row>
    <row r="25" spans="2:49" ht="15.75" thickBot="1">
      <c r="B25" s="39"/>
      <c r="C25" s="40"/>
      <c r="D25" s="41" t="s">
        <v>11</v>
      </c>
      <c r="E25" s="42"/>
      <c r="F25" s="43"/>
      <c r="G25" s="43"/>
      <c r="H25" s="43"/>
      <c r="I25" s="43" t="s">
        <v>44</v>
      </c>
      <c r="J25" s="43"/>
      <c r="K25" s="43"/>
      <c r="L25" s="44"/>
      <c r="M25" s="45" t="s">
        <v>45</v>
      </c>
      <c r="N25" s="43" t="s">
        <v>46</v>
      </c>
      <c r="O25" s="44"/>
      <c r="P25" s="40" t="s">
        <v>11</v>
      </c>
      <c r="Q25" s="42"/>
      <c r="R25" s="40"/>
      <c r="S25" s="40"/>
      <c r="T25" s="40" t="s">
        <v>47</v>
      </c>
      <c r="U25" s="47" t="s">
        <v>48</v>
      </c>
      <c r="V25" s="42"/>
      <c r="W25" s="49" t="s">
        <v>49</v>
      </c>
      <c r="X25" s="50" t="s">
        <v>50</v>
      </c>
      <c r="Y25" s="51"/>
      <c r="Z25" s="42"/>
      <c r="AA25" s="52" t="s">
        <v>28</v>
      </c>
      <c r="AB25" s="53" t="s">
        <v>29</v>
      </c>
      <c r="AC25" s="54" t="s">
        <v>50</v>
      </c>
      <c r="AD25" s="55" t="s">
        <v>50</v>
      </c>
      <c r="AE25" s="56"/>
      <c r="AF25" s="40" t="s">
        <v>51</v>
      </c>
      <c r="AG25" s="57" t="s">
        <v>51</v>
      </c>
      <c r="AH25" s="40" t="s">
        <v>51</v>
      </c>
      <c r="AI25" s="40" t="s">
        <v>51</v>
      </c>
      <c r="AJ25" s="40" t="s">
        <v>51</v>
      </c>
      <c r="AK25" s="42"/>
      <c r="AL25" s="58" t="s">
        <v>52</v>
      </c>
      <c r="AM25" s="59" t="s">
        <v>53</v>
      </c>
      <c r="AN25" s="60" t="s">
        <v>54</v>
      </c>
      <c r="AO25" s="42"/>
      <c r="AP25" s="61" t="s">
        <v>19</v>
      </c>
      <c r="AQ25" s="47" t="s">
        <v>19</v>
      </c>
      <c r="AR25" s="40"/>
      <c r="AS25" s="40"/>
      <c r="AT25" s="42"/>
      <c r="AU25" s="62">
        <v>1</v>
      </c>
      <c r="AV25" s="63">
        <v>0</v>
      </c>
      <c r="AW25" s="64" t="s">
        <v>55</v>
      </c>
    </row>
    <row r="26" spans="2:49" ht="16.5" thickBot="1">
      <c r="B26" s="65">
        <v>41429</v>
      </c>
      <c r="C26" s="66" t="s">
        <v>56</v>
      </c>
      <c r="D26" s="6">
        <v>8</v>
      </c>
      <c r="E26" s="23"/>
      <c r="F26" s="67">
        <v>4</v>
      </c>
      <c r="G26" s="67">
        <v>0</v>
      </c>
      <c r="H26" s="67">
        <v>0</v>
      </c>
      <c r="I26" s="67">
        <v>0</v>
      </c>
      <c r="J26" s="67">
        <v>0</v>
      </c>
      <c r="K26" s="67">
        <f>SUM(F26:J26)</f>
        <v>4</v>
      </c>
      <c r="L26" s="68"/>
      <c r="M26" s="69">
        <v>0</v>
      </c>
      <c r="N26" s="6">
        <v>0</v>
      </c>
      <c r="O26" s="68"/>
      <c r="P26" s="70">
        <f>D26-(M26+N26)</f>
        <v>8</v>
      </c>
      <c r="Q26" s="68"/>
      <c r="R26" s="67" t="s">
        <v>115</v>
      </c>
      <c r="S26" s="71">
        <v>4</v>
      </c>
      <c r="T26" s="72">
        <v>25</v>
      </c>
      <c r="U26" s="7">
        <f>P26*T26</f>
        <v>200</v>
      </c>
      <c r="V26" s="68"/>
      <c r="W26" s="74">
        <v>98</v>
      </c>
      <c r="X26" s="74">
        <v>0</v>
      </c>
      <c r="Y26" s="75">
        <v>98</v>
      </c>
      <c r="Z26" s="76">
        <v>185</v>
      </c>
      <c r="AA26" s="73">
        <v>0</v>
      </c>
      <c r="AB26" s="74">
        <v>0</v>
      </c>
      <c r="AC26" s="74"/>
      <c r="AD26" s="74">
        <v>0</v>
      </c>
      <c r="AE26" s="21"/>
      <c r="AF26" s="2">
        <f>Y26*S26</f>
        <v>392</v>
      </c>
      <c r="AG26" s="77">
        <v>0</v>
      </c>
      <c r="AH26" s="6">
        <v>0</v>
      </c>
      <c r="AI26" s="6">
        <v>0</v>
      </c>
      <c r="AJ26" s="77">
        <f>AG26+AI26</f>
        <v>0</v>
      </c>
      <c r="AK26" s="78"/>
      <c r="AL26" s="79">
        <v>739</v>
      </c>
      <c r="AM26" s="80">
        <f>AF26+AG26+AH26+AI26</f>
        <v>392</v>
      </c>
      <c r="AN26" s="80">
        <f>AL26-AM26</f>
        <v>347</v>
      </c>
      <c r="AO26" s="21"/>
      <c r="AP26" s="2">
        <f>(Y26/U26)*100</f>
        <v>49</v>
      </c>
      <c r="AQ26" s="6" t="s">
        <v>57</v>
      </c>
      <c r="AR26" s="7">
        <f>(AG26/(AF26+AG26))*100</f>
        <v>0</v>
      </c>
      <c r="AS26" s="6">
        <f>(AJ26/AF26)*100</f>
        <v>0</v>
      </c>
      <c r="AT26" s="68"/>
      <c r="AU26" s="69" t="s">
        <v>58</v>
      </c>
      <c r="AV26" s="6" t="s">
        <v>58</v>
      </c>
      <c r="AW26" s="6" t="s">
        <v>58</v>
      </c>
    </row>
    <row r="27" spans="2:49" ht="16.5" thickBot="1">
      <c r="B27" s="81" t="s">
        <v>94</v>
      </c>
      <c r="C27" s="44"/>
      <c r="D27" s="44"/>
      <c r="E27" s="23"/>
      <c r="F27" s="82"/>
      <c r="G27" s="82"/>
      <c r="H27" s="82"/>
      <c r="I27" s="82"/>
      <c r="J27" s="82"/>
      <c r="K27" s="82"/>
      <c r="L27" s="68"/>
      <c r="M27" s="83"/>
      <c r="N27" s="84"/>
      <c r="O27" s="68"/>
      <c r="P27" s="85">
        <f>(D26-(K26))-M26-N26</f>
        <v>4</v>
      </c>
      <c r="Q27" s="68"/>
      <c r="R27" s="83"/>
      <c r="S27" s="86"/>
      <c r="T27" s="87"/>
      <c r="U27" s="88">
        <f>P27*T26</f>
        <v>100</v>
      </c>
      <c r="V27" s="89"/>
      <c r="W27" s="91"/>
      <c r="X27" s="91"/>
      <c r="Y27" s="92"/>
      <c r="Z27" s="93"/>
      <c r="AA27" s="90"/>
      <c r="AB27" s="91"/>
      <c r="AC27" s="91"/>
      <c r="AD27" s="91"/>
      <c r="AE27" s="34"/>
      <c r="AF27" s="94"/>
      <c r="AG27" s="95"/>
      <c r="AH27" s="87"/>
      <c r="AI27" s="87"/>
      <c r="AJ27" s="87"/>
      <c r="AK27" s="89"/>
      <c r="AL27" s="96"/>
      <c r="AM27" s="95"/>
      <c r="AN27" s="95"/>
      <c r="AO27" s="34"/>
      <c r="AP27" s="97">
        <f>(Y26/U27)*100</f>
        <v>98</v>
      </c>
      <c r="AQ27" s="87"/>
      <c r="AR27" s="87"/>
      <c r="AS27" s="87"/>
      <c r="AT27" s="89"/>
      <c r="AU27" s="83"/>
      <c r="AV27" s="84"/>
      <c r="AW27" s="84"/>
    </row>
    <row r="28" spans="2:49" ht="15.75" thickBot="1"/>
    <row r="29" spans="2:49" ht="16.5" thickBot="1">
      <c r="B29" s="65">
        <v>41429</v>
      </c>
      <c r="C29" s="66" t="s">
        <v>84</v>
      </c>
      <c r="D29" s="6">
        <v>7.5</v>
      </c>
      <c r="E29" s="23"/>
      <c r="F29" s="67">
        <v>0</v>
      </c>
      <c r="G29" s="67">
        <v>0.5</v>
      </c>
      <c r="H29" s="67">
        <v>0</v>
      </c>
      <c r="I29" s="67">
        <v>0</v>
      </c>
      <c r="J29" s="67">
        <v>0</v>
      </c>
      <c r="K29" s="67">
        <f>SUM(F29:J29)</f>
        <v>0.5</v>
      </c>
      <c r="L29" s="68"/>
      <c r="M29" s="69">
        <v>0</v>
      </c>
      <c r="N29" s="6">
        <v>0</v>
      </c>
      <c r="O29" s="68"/>
      <c r="P29" s="70">
        <f>D29-(M29+N29)</f>
        <v>7.5</v>
      </c>
      <c r="Q29" s="68"/>
      <c r="R29" s="67" t="s">
        <v>115</v>
      </c>
      <c r="S29" s="71">
        <v>4</v>
      </c>
      <c r="T29" s="72">
        <v>25</v>
      </c>
      <c r="U29" s="7">
        <f>P29*T29</f>
        <v>187.5</v>
      </c>
      <c r="V29" s="68"/>
      <c r="W29" s="74">
        <v>109</v>
      </c>
      <c r="X29" s="74">
        <v>0</v>
      </c>
      <c r="Y29" s="75">
        <v>109</v>
      </c>
      <c r="Z29" s="76">
        <v>185</v>
      </c>
      <c r="AA29" s="73">
        <v>0</v>
      </c>
      <c r="AB29" s="74">
        <v>0</v>
      </c>
      <c r="AC29" s="74"/>
      <c r="AD29" s="74">
        <v>0</v>
      </c>
      <c r="AE29" s="21"/>
      <c r="AF29" s="2">
        <f>Y29*S29</f>
        <v>436</v>
      </c>
      <c r="AG29" s="77">
        <v>0</v>
      </c>
      <c r="AH29" s="6">
        <v>2.2999999999999998</v>
      </c>
      <c r="AI29" s="6">
        <v>0</v>
      </c>
      <c r="AJ29" s="77">
        <f>AG29+AI29</f>
        <v>0</v>
      </c>
      <c r="AK29" s="78"/>
      <c r="AL29" s="79">
        <f>AN26</f>
        <v>347</v>
      </c>
      <c r="AM29" s="80">
        <f>AF29+AG29+AH29+AI29</f>
        <v>438.3</v>
      </c>
      <c r="AN29" s="80">
        <f>AL29-AM29</f>
        <v>-91.300000000000011</v>
      </c>
      <c r="AO29" s="21"/>
      <c r="AP29" s="2">
        <f>(Y29/U29)*100</f>
        <v>58.13333333333334</v>
      </c>
      <c r="AQ29" s="6" t="s">
        <v>57</v>
      </c>
      <c r="AR29" s="7">
        <f>(AG29/(AF29+AG29))*100</f>
        <v>0</v>
      </c>
      <c r="AS29" s="6">
        <f>(AJ29/AF29)*100</f>
        <v>0</v>
      </c>
      <c r="AT29" s="68"/>
      <c r="AU29" s="69" t="s">
        <v>58</v>
      </c>
      <c r="AV29" s="6" t="s">
        <v>58</v>
      </c>
      <c r="AW29" s="6" t="s">
        <v>58</v>
      </c>
    </row>
    <row r="30" spans="2:49" ht="16.5" thickBot="1">
      <c r="B30" s="81" t="s">
        <v>81</v>
      </c>
      <c r="C30" s="44"/>
      <c r="D30" s="44"/>
      <c r="E30" s="23"/>
      <c r="F30" s="82"/>
      <c r="G30" s="82"/>
      <c r="H30" s="82"/>
      <c r="I30" s="82"/>
      <c r="J30" s="82"/>
      <c r="K30" s="82"/>
      <c r="L30" s="68"/>
      <c r="M30" s="83"/>
      <c r="N30" s="84"/>
      <c r="O30" s="68"/>
      <c r="P30" s="85">
        <f>(D29-(K29))-M29-N29</f>
        <v>7</v>
      </c>
      <c r="Q30" s="68"/>
      <c r="R30" s="83"/>
      <c r="S30" s="86"/>
      <c r="T30" s="87"/>
      <c r="U30" s="88">
        <f>P30*T29</f>
        <v>175</v>
      </c>
      <c r="V30" s="89"/>
      <c r="W30" s="91"/>
      <c r="X30" s="91"/>
      <c r="Y30" s="92"/>
      <c r="Z30" s="93"/>
      <c r="AA30" s="90"/>
      <c r="AB30" s="91"/>
      <c r="AC30" s="91"/>
      <c r="AD30" s="91"/>
      <c r="AE30" s="34"/>
      <c r="AF30" s="94"/>
      <c r="AG30" s="95"/>
      <c r="AH30" s="87"/>
      <c r="AI30" s="87"/>
      <c r="AJ30" s="87"/>
      <c r="AK30" s="89"/>
      <c r="AL30" s="96"/>
      <c r="AM30" s="95"/>
      <c r="AN30" s="95"/>
      <c r="AO30" s="34"/>
      <c r="AP30" s="97">
        <f>(Y29/U30)*100</f>
        <v>62.285714285714292</v>
      </c>
      <c r="AQ30" s="87"/>
      <c r="AR30" s="87"/>
      <c r="AS30" s="87"/>
      <c r="AT30" s="89"/>
      <c r="AU30" s="83"/>
      <c r="AV30" s="84"/>
      <c r="AW30" s="84"/>
    </row>
    <row r="31" spans="2:49" ht="15.75" thickBot="1"/>
    <row r="32" spans="2:49" ht="16.5" customHeight="1">
      <c r="B32" s="2" t="s">
        <v>2</v>
      </c>
      <c r="C32" s="3" t="s">
        <v>3</v>
      </c>
      <c r="D32" s="4" t="s">
        <v>3</v>
      </c>
      <c r="E32" s="5"/>
      <c r="F32" s="255" t="s">
        <v>4</v>
      </c>
      <c r="G32" s="256"/>
      <c r="H32" s="256"/>
      <c r="I32" s="256"/>
      <c r="J32" s="256"/>
      <c r="K32" s="257"/>
      <c r="L32" s="6"/>
      <c r="M32" s="258" t="s">
        <v>5</v>
      </c>
      <c r="N32" s="259"/>
      <c r="O32" s="6"/>
      <c r="P32" s="7" t="s">
        <v>6</v>
      </c>
      <c r="Q32" s="5"/>
      <c r="R32" s="7" t="s">
        <v>7</v>
      </c>
      <c r="S32" s="198" t="s">
        <v>95</v>
      </c>
      <c r="T32" s="7" t="s">
        <v>9</v>
      </c>
      <c r="U32" s="8" t="s">
        <v>10</v>
      </c>
      <c r="V32" s="5" t="s">
        <v>11</v>
      </c>
      <c r="W32" s="261" t="s">
        <v>96</v>
      </c>
      <c r="X32" s="262"/>
      <c r="Y32" s="9" t="s">
        <v>10</v>
      </c>
      <c r="Z32" s="10"/>
      <c r="AA32" s="263" t="s">
        <v>13</v>
      </c>
      <c r="AB32" s="264"/>
      <c r="AC32" s="265"/>
      <c r="AD32" s="11" t="s">
        <v>14</v>
      </c>
      <c r="AE32" s="5"/>
      <c r="AF32" s="12" t="s">
        <v>15</v>
      </c>
      <c r="AG32" s="13"/>
      <c r="AH32" s="14"/>
      <c r="AI32" s="15"/>
      <c r="AJ32" s="7" t="s">
        <v>16</v>
      </c>
      <c r="AK32" s="5"/>
      <c r="AL32" s="246" t="s">
        <v>17</v>
      </c>
      <c r="AM32" s="247"/>
      <c r="AN32" s="248"/>
      <c r="AO32" s="5"/>
      <c r="AP32" s="16" t="s">
        <v>18</v>
      </c>
      <c r="AQ32" s="8" t="s">
        <v>18</v>
      </c>
      <c r="AR32" s="7" t="s">
        <v>19</v>
      </c>
      <c r="AS32" s="7" t="s">
        <v>19</v>
      </c>
      <c r="AT32" s="5"/>
      <c r="AU32" s="6" t="s">
        <v>18</v>
      </c>
      <c r="AV32" s="6" t="s">
        <v>11</v>
      </c>
      <c r="AW32" s="17" t="s">
        <v>11</v>
      </c>
    </row>
    <row r="33" spans="2:49" ht="16.5" customHeight="1" thickBot="1">
      <c r="B33" s="18" t="s">
        <v>11</v>
      </c>
      <c r="C33" s="19" t="s">
        <v>11</v>
      </c>
      <c r="D33" s="20" t="s">
        <v>6</v>
      </c>
      <c r="E33" s="21"/>
      <c r="F33" s="22" t="s">
        <v>20</v>
      </c>
      <c r="G33" s="22" t="s">
        <v>21</v>
      </c>
      <c r="H33" s="22" t="s">
        <v>22</v>
      </c>
      <c r="I33" s="22" t="s">
        <v>23</v>
      </c>
      <c r="J33" s="22" t="s">
        <v>24</v>
      </c>
      <c r="K33" s="22" t="s">
        <v>16</v>
      </c>
      <c r="L33" s="23"/>
      <c r="M33" s="24" t="s">
        <v>6</v>
      </c>
      <c r="N33" s="25" t="s">
        <v>25</v>
      </c>
      <c r="O33" s="26"/>
      <c r="P33" s="19" t="s">
        <v>26</v>
      </c>
      <c r="Q33" s="21"/>
      <c r="R33" s="19" t="s">
        <v>27</v>
      </c>
      <c r="S33" s="19"/>
      <c r="T33" s="19" t="s">
        <v>31</v>
      </c>
      <c r="U33" s="28" t="s">
        <v>32</v>
      </c>
      <c r="V33" s="21" t="s">
        <v>11</v>
      </c>
      <c r="W33" s="250" t="s">
        <v>97</v>
      </c>
      <c r="X33" s="251"/>
      <c r="Y33" s="29" t="s">
        <v>16</v>
      </c>
      <c r="Z33" s="30"/>
      <c r="AA33" s="252" t="s">
        <v>34</v>
      </c>
      <c r="AB33" s="253"/>
      <c r="AC33" s="254"/>
      <c r="AD33" s="31" t="s">
        <v>35</v>
      </c>
      <c r="AE33" s="21"/>
      <c r="AF33" s="32" t="s">
        <v>36</v>
      </c>
      <c r="AG33" s="33" t="s">
        <v>37</v>
      </c>
      <c r="AH33" s="32" t="s">
        <v>38</v>
      </c>
      <c r="AI33" s="32" t="s">
        <v>39</v>
      </c>
      <c r="AJ33" s="19" t="s">
        <v>40</v>
      </c>
      <c r="AK33" s="34"/>
      <c r="AL33" s="35" t="s">
        <v>41</v>
      </c>
      <c r="AM33" s="36" t="s">
        <v>118</v>
      </c>
      <c r="AN33" s="27"/>
      <c r="AO33" s="21"/>
      <c r="AP33" s="37" t="s">
        <v>10</v>
      </c>
      <c r="AQ33" s="28" t="s">
        <v>10</v>
      </c>
      <c r="AR33" s="19" t="s">
        <v>42</v>
      </c>
      <c r="AS33" s="19" t="s">
        <v>43</v>
      </c>
      <c r="AT33" s="21"/>
      <c r="AU33" s="23" t="s">
        <v>10</v>
      </c>
      <c r="AV33" s="23" t="s">
        <v>42</v>
      </c>
      <c r="AW33" s="38" t="s">
        <v>43</v>
      </c>
    </row>
    <row r="34" spans="2:49" ht="15.75" thickBot="1">
      <c r="B34" s="39"/>
      <c r="C34" s="40"/>
      <c r="D34" s="41" t="s">
        <v>11</v>
      </c>
      <c r="E34" s="42"/>
      <c r="F34" s="43"/>
      <c r="G34" s="43"/>
      <c r="H34" s="43"/>
      <c r="I34" s="43" t="s">
        <v>44</v>
      </c>
      <c r="J34" s="43"/>
      <c r="K34" s="43"/>
      <c r="L34" s="44"/>
      <c r="M34" s="45" t="s">
        <v>45</v>
      </c>
      <c r="N34" s="43" t="s">
        <v>46</v>
      </c>
      <c r="O34" s="44"/>
      <c r="P34" s="40" t="s">
        <v>11</v>
      </c>
      <c r="Q34" s="42"/>
      <c r="R34" s="40"/>
      <c r="S34" s="40"/>
      <c r="T34" s="40" t="s">
        <v>47</v>
      </c>
      <c r="U34" s="47" t="s">
        <v>48</v>
      </c>
      <c r="V34" s="42"/>
      <c r="W34" s="49" t="s">
        <v>49</v>
      </c>
      <c r="X34" s="50" t="s">
        <v>50</v>
      </c>
      <c r="Y34" s="51"/>
      <c r="Z34" s="42"/>
      <c r="AA34" s="52" t="s">
        <v>28</v>
      </c>
      <c r="AB34" s="53" t="s">
        <v>29</v>
      </c>
      <c r="AC34" s="54" t="s">
        <v>50</v>
      </c>
      <c r="AD34" s="55" t="s">
        <v>50</v>
      </c>
      <c r="AE34" s="56"/>
      <c r="AF34" s="40" t="s">
        <v>51</v>
      </c>
      <c r="AG34" s="57" t="s">
        <v>51</v>
      </c>
      <c r="AH34" s="40" t="s">
        <v>51</v>
      </c>
      <c r="AI34" s="40" t="s">
        <v>51</v>
      </c>
      <c r="AJ34" s="40" t="s">
        <v>51</v>
      </c>
      <c r="AK34" s="42"/>
      <c r="AL34" s="58" t="s">
        <v>52</v>
      </c>
      <c r="AM34" s="59" t="s">
        <v>53</v>
      </c>
      <c r="AN34" s="60" t="s">
        <v>54</v>
      </c>
      <c r="AO34" s="42"/>
      <c r="AP34" s="61" t="s">
        <v>19</v>
      </c>
      <c r="AQ34" s="47" t="s">
        <v>19</v>
      </c>
      <c r="AR34" s="40"/>
      <c r="AS34" s="40"/>
      <c r="AT34" s="42"/>
      <c r="AU34" s="62">
        <v>1</v>
      </c>
      <c r="AV34" s="63">
        <v>0</v>
      </c>
      <c r="AW34" s="64" t="s">
        <v>55</v>
      </c>
    </row>
    <row r="35" spans="2:49" ht="16.5" thickBot="1">
      <c r="B35" s="65">
        <v>41430</v>
      </c>
      <c r="C35" s="66" t="s">
        <v>84</v>
      </c>
      <c r="D35" s="6">
        <v>7.5</v>
      </c>
      <c r="E35" s="23"/>
      <c r="F35" s="67">
        <v>1.1599999999999999</v>
      </c>
      <c r="G35" s="67">
        <v>0</v>
      </c>
      <c r="H35" s="67">
        <v>0</v>
      </c>
      <c r="I35" s="67">
        <v>0</v>
      </c>
      <c r="J35" s="67">
        <v>0</v>
      </c>
      <c r="K35" s="67">
        <f>SUM(F35:J35)</f>
        <v>1.1599999999999999</v>
      </c>
      <c r="L35" s="68"/>
      <c r="M35" s="69">
        <v>2.5</v>
      </c>
      <c r="N35" s="6">
        <v>0</v>
      </c>
      <c r="O35" s="68"/>
      <c r="P35" s="70">
        <f>D35-(M35+N35)</f>
        <v>5</v>
      </c>
      <c r="Q35" s="68"/>
      <c r="R35" s="67" t="s">
        <v>115</v>
      </c>
      <c r="S35" s="71">
        <v>4</v>
      </c>
      <c r="T35" s="72">
        <v>25</v>
      </c>
      <c r="U35" s="7">
        <f>P35*T35</f>
        <v>125</v>
      </c>
      <c r="V35" s="68"/>
      <c r="W35" s="74">
        <v>65</v>
      </c>
      <c r="X35" s="74">
        <v>0</v>
      </c>
      <c r="Y35" s="75">
        <v>65</v>
      </c>
      <c r="Z35" s="76">
        <v>185</v>
      </c>
      <c r="AA35" s="73">
        <v>0</v>
      </c>
      <c r="AB35" s="74">
        <v>0</v>
      </c>
      <c r="AC35" s="74"/>
      <c r="AD35" s="74">
        <v>0</v>
      </c>
      <c r="AE35" s="21"/>
      <c r="AF35" s="2">
        <f>Y35*S35</f>
        <v>260</v>
      </c>
      <c r="AG35" s="77">
        <v>0</v>
      </c>
      <c r="AH35" s="6">
        <v>0</v>
      </c>
      <c r="AI35" s="6">
        <v>0</v>
      </c>
      <c r="AJ35" s="77">
        <f>AG35+AI35</f>
        <v>0</v>
      </c>
      <c r="AK35" s="78"/>
      <c r="AL35" s="79">
        <v>557</v>
      </c>
      <c r="AM35" s="80">
        <f>AF35+AG35+AH35+AI35</f>
        <v>260</v>
      </c>
      <c r="AN35" s="80">
        <f>AL35-AM35</f>
        <v>297</v>
      </c>
      <c r="AO35" s="21"/>
      <c r="AP35" s="2">
        <f>(Y35/U35)*100</f>
        <v>52</v>
      </c>
      <c r="AQ35" s="6" t="s">
        <v>57</v>
      </c>
      <c r="AR35" s="7">
        <f>(AG35/(AF35+AG35))*100</f>
        <v>0</v>
      </c>
      <c r="AS35" s="6">
        <f>(AJ35/AF35)*100</f>
        <v>0</v>
      </c>
      <c r="AT35" s="68"/>
      <c r="AU35" s="69" t="s">
        <v>58</v>
      </c>
      <c r="AV35" s="6" t="s">
        <v>58</v>
      </c>
      <c r="AW35" s="6" t="s">
        <v>58</v>
      </c>
    </row>
    <row r="36" spans="2:49" ht="16.5" thickBot="1">
      <c r="B36" s="81" t="s">
        <v>81</v>
      </c>
      <c r="C36" s="44"/>
      <c r="D36" s="44"/>
      <c r="E36" s="23"/>
      <c r="F36" s="82"/>
      <c r="G36" s="82"/>
      <c r="H36" s="82"/>
      <c r="I36" s="82"/>
      <c r="J36" s="82"/>
      <c r="K36" s="82"/>
      <c r="L36" s="68"/>
      <c r="M36" s="83"/>
      <c r="N36" s="84"/>
      <c r="O36" s="68"/>
      <c r="P36" s="85">
        <f>(D35-(K35))-M35-N35</f>
        <v>3.84</v>
      </c>
      <c r="Q36" s="68"/>
      <c r="R36" s="83"/>
      <c r="S36" s="86"/>
      <c r="T36" s="87"/>
      <c r="U36" s="88">
        <f>P36*T35</f>
        <v>96</v>
      </c>
      <c r="V36" s="89"/>
      <c r="W36" s="91"/>
      <c r="X36" s="91"/>
      <c r="Y36" s="92"/>
      <c r="Z36" s="93"/>
      <c r="AA36" s="90"/>
      <c r="AB36" s="91"/>
      <c r="AC36" s="91"/>
      <c r="AD36" s="91"/>
      <c r="AE36" s="34"/>
      <c r="AF36" s="94"/>
      <c r="AG36" s="95"/>
      <c r="AH36" s="87"/>
      <c r="AI36" s="87"/>
      <c r="AJ36" s="87"/>
      <c r="AK36" s="89"/>
      <c r="AL36" s="96"/>
      <c r="AM36" s="95"/>
      <c r="AN36" s="95"/>
      <c r="AO36" s="34"/>
      <c r="AP36" s="97">
        <f>(Y35/U36)*100</f>
        <v>67.708333333333343</v>
      </c>
      <c r="AQ36" s="87"/>
      <c r="AR36" s="87"/>
      <c r="AS36" s="87"/>
      <c r="AT36" s="89"/>
      <c r="AU36" s="83"/>
      <c r="AV36" s="84"/>
      <c r="AW36" s="84"/>
    </row>
    <row r="37" spans="2:49" ht="15.75" thickBot="1"/>
    <row r="38" spans="2:49" ht="16.5" customHeight="1">
      <c r="B38" s="2" t="s">
        <v>2</v>
      </c>
      <c r="C38" s="3" t="s">
        <v>3</v>
      </c>
      <c r="D38" s="4" t="s">
        <v>3</v>
      </c>
      <c r="E38" s="5"/>
      <c r="F38" s="255" t="s">
        <v>4</v>
      </c>
      <c r="G38" s="256"/>
      <c r="H38" s="256"/>
      <c r="I38" s="256"/>
      <c r="J38" s="256"/>
      <c r="K38" s="257"/>
      <c r="L38" s="6"/>
      <c r="M38" s="258" t="s">
        <v>5</v>
      </c>
      <c r="N38" s="259"/>
      <c r="O38" s="6"/>
      <c r="P38" s="7" t="s">
        <v>6</v>
      </c>
      <c r="Q38" s="5"/>
      <c r="R38" s="7" t="s">
        <v>7</v>
      </c>
      <c r="S38" s="198" t="s">
        <v>95</v>
      </c>
      <c r="T38" s="7" t="s">
        <v>9</v>
      </c>
      <c r="U38" s="8" t="s">
        <v>10</v>
      </c>
      <c r="V38" s="5" t="s">
        <v>11</v>
      </c>
      <c r="W38" s="261" t="s">
        <v>96</v>
      </c>
      <c r="X38" s="262"/>
      <c r="Y38" s="9" t="s">
        <v>10</v>
      </c>
      <c r="Z38" s="10"/>
      <c r="AA38" s="263" t="s">
        <v>13</v>
      </c>
      <c r="AB38" s="264"/>
      <c r="AC38" s="265"/>
      <c r="AD38" s="11" t="s">
        <v>14</v>
      </c>
      <c r="AE38" s="5"/>
      <c r="AF38" s="12" t="s">
        <v>15</v>
      </c>
      <c r="AG38" s="13"/>
      <c r="AH38" s="14"/>
      <c r="AI38" s="15"/>
      <c r="AJ38" s="7" t="s">
        <v>16</v>
      </c>
      <c r="AK38" s="5"/>
      <c r="AL38" s="246" t="s">
        <v>17</v>
      </c>
      <c r="AM38" s="247"/>
      <c r="AN38" s="248"/>
      <c r="AO38" s="5"/>
      <c r="AP38" s="16" t="s">
        <v>18</v>
      </c>
      <c r="AQ38" s="8" t="s">
        <v>18</v>
      </c>
      <c r="AR38" s="7" t="s">
        <v>19</v>
      </c>
      <c r="AS38" s="7" t="s">
        <v>19</v>
      </c>
      <c r="AT38" s="5"/>
      <c r="AU38" s="6" t="s">
        <v>18</v>
      </c>
      <c r="AV38" s="6" t="s">
        <v>11</v>
      </c>
      <c r="AW38" s="17" t="s">
        <v>11</v>
      </c>
    </row>
    <row r="39" spans="2:49" ht="16.5" customHeight="1" thickBot="1">
      <c r="B39" s="18" t="s">
        <v>11</v>
      </c>
      <c r="C39" s="19" t="s">
        <v>11</v>
      </c>
      <c r="D39" s="20" t="s">
        <v>6</v>
      </c>
      <c r="E39" s="21"/>
      <c r="F39" s="22" t="s">
        <v>20</v>
      </c>
      <c r="G39" s="22" t="s">
        <v>21</v>
      </c>
      <c r="H39" s="22" t="s">
        <v>22</v>
      </c>
      <c r="I39" s="22" t="s">
        <v>23</v>
      </c>
      <c r="J39" s="22" t="s">
        <v>24</v>
      </c>
      <c r="K39" s="22" t="s">
        <v>16</v>
      </c>
      <c r="L39" s="23"/>
      <c r="M39" s="24" t="s">
        <v>6</v>
      </c>
      <c r="N39" s="25" t="s">
        <v>25</v>
      </c>
      <c r="O39" s="26"/>
      <c r="P39" s="19" t="s">
        <v>26</v>
      </c>
      <c r="Q39" s="21"/>
      <c r="R39" s="19" t="s">
        <v>27</v>
      </c>
      <c r="S39" s="19"/>
      <c r="T39" s="19" t="s">
        <v>31</v>
      </c>
      <c r="U39" s="28" t="s">
        <v>32</v>
      </c>
      <c r="V39" s="21" t="s">
        <v>11</v>
      </c>
      <c r="W39" s="250" t="s">
        <v>97</v>
      </c>
      <c r="X39" s="251"/>
      <c r="Y39" s="29" t="s">
        <v>16</v>
      </c>
      <c r="Z39" s="30"/>
      <c r="AA39" s="252" t="s">
        <v>34</v>
      </c>
      <c r="AB39" s="253"/>
      <c r="AC39" s="254"/>
      <c r="AD39" s="31" t="s">
        <v>35</v>
      </c>
      <c r="AE39" s="21"/>
      <c r="AF39" s="32" t="s">
        <v>36</v>
      </c>
      <c r="AG39" s="33" t="s">
        <v>37</v>
      </c>
      <c r="AH39" s="32" t="s">
        <v>38</v>
      </c>
      <c r="AI39" s="32" t="s">
        <v>39</v>
      </c>
      <c r="AJ39" s="19" t="s">
        <v>40</v>
      </c>
      <c r="AK39" s="34"/>
      <c r="AL39" s="35" t="s">
        <v>41</v>
      </c>
      <c r="AM39" s="36" t="s">
        <v>119</v>
      </c>
      <c r="AN39" s="27"/>
      <c r="AO39" s="21"/>
      <c r="AP39" s="37" t="s">
        <v>10</v>
      </c>
      <c r="AQ39" s="28" t="s">
        <v>10</v>
      </c>
      <c r="AR39" s="19" t="s">
        <v>42</v>
      </c>
      <c r="AS39" s="19" t="s">
        <v>43</v>
      </c>
      <c r="AT39" s="21"/>
      <c r="AU39" s="23" t="s">
        <v>10</v>
      </c>
      <c r="AV39" s="23" t="s">
        <v>42</v>
      </c>
      <c r="AW39" s="38" t="s">
        <v>43</v>
      </c>
    </row>
    <row r="40" spans="2:49" ht="15.75" thickBot="1">
      <c r="B40" s="39"/>
      <c r="C40" s="40"/>
      <c r="D40" s="41" t="s">
        <v>11</v>
      </c>
      <c r="E40" s="42"/>
      <c r="F40" s="43"/>
      <c r="G40" s="43"/>
      <c r="H40" s="43"/>
      <c r="I40" s="43" t="s">
        <v>44</v>
      </c>
      <c r="J40" s="43"/>
      <c r="K40" s="43"/>
      <c r="L40" s="44"/>
      <c r="M40" s="45" t="s">
        <v>45</v>
      </c>
      <c r="N40" s="43" t="s">
        <v>46</v>
      </c>
      <c r="O40" s="44"/>
      <c r="P40" s="40" t="s">
        <v>11</v>
      </c>
      <c r="Q40" s="42"/>
      <c r="R40" s="40"/>
      <c r="S40" s="40"/>
      <c r="T40" s="40" t="s">
        <v>47</v>
      </c>
      <c r="U40" s="47" t="s">
        <v>48</v>
      </c>
      <c r="V40" s="42"/>
      <c r="W40" s="49" t="s">
        <v>49</v>
      </c>
      <c r="X40" s="50" t="s">
        <v>50</v>
      </c>
      <c r="Y40" s="51"/>
      <c r="Z40" s="42"/>
      <c r="AA40" s="52" t="s">
        <v>28</v>
      </c>
      <c r="AB40" s="53" t="s">
        <v>29</v>
      </c>
      <c r="AC40" s="54" t="s">
        <v>50</v>
      </c>
      <c r="AD40" s="55" t="s">
        <v>50</v>
      </c>
      <c r="AE40" s="56"/>
      <c r="AF40" s="40" t="s">
        <v>51</v>
      </c>
      <c r="AG40" s="57" t="s">
        <v>51</v>
      </c>
      <c r="AH40" s="40" t="s">
        <v>51</v>
      </c>
      <c r="AI40" s="40" t="s">
        <v>51</v>
      </c>
      <c r="AJ40" s="40" t="s">
        <v>51</v>
      </c>
      <c r="AK40" s="42"/>
      <c r="AL40" s="58" t="s">
        <v>52</v>
      </c>
      <c r="AM40" s="59" t="s">
        <v>53</v>
      </c>
      <c r="AN40" s="60" t="s">
        <v>54</v>
      </c>
      <c r="AO40" s="42"/>
      <c r="AP40" s="61" t="s">
        <v>19</v>
      </c>
      <c r="AQ40" s="47" t="s">
        <v>19</v>
      </c>
      <c r="AR40" s="40"/>
      <c r="AS40" s="40"/>
      <c r="AT40" s="42"/>
      <c r="AU40" s="62">
        <v>1</v>
      </c>
      <c r="AV40" s="63">
        <v>0</v>
      </c>
      <c r="AW40" s="64" t="s">
        <v>55</v>
      </c>
    </row>
    <row r="41" spans="2:49" ht="16.5" thickBot="1">
      <c r="B41" s="65">
        <v>41432</v>
      </c>
      <c r="C41" s="66" t="s">
        <v>84</v>
      </c>
      <c r="D41" s="6">
        <v>7.5</v>
      </c>
      <c r="E41" s="23"/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f>SUM(F41:J41)</f>
        <v>0</v>
      </c>
      <c r="L41" s="68"/>
      <c r="M41" s="69">
        <v>2.5</v>
      </c>
      <c r="N41" s="6">
        <v>0</v>
      </c>
      <c r="O41" s="68"/>
      <c r="P41" s="70">
        <f>D41-(M41+N41)</f>
        <v>5</v>
      </c>
      <c r="Q41" s="68"/>
      <c r="R41" s="67" t="s">
        <v>115</v>
      </c>
      <c r="S41" s="71">
        <v>4</v>
      </c>
      <c r="T41" s="72">
        <v>25</v>
      </c>
      <c r="U41" s="7">
        <f>P41*T41</f>
        <v>125</v>
      </c>
      <c r="V41" s="68"/>
      <c r="W41" s="74">
        <v>117</v>
      </c>
      <c r="X41" s="74"/>
      <c r="Y41" s="75">
        <v>117</v>
      </c>
      <c r="Z41" s="76">
        <v>185</v>
      </c>
      <c r="AA41" s="73">
        <v>0</v>
      </c>
      <c r="AB41" s="74">
        <v>0</v>
      </c>
      <c r="AC41" s="74"/>
      <c r="AD41" s="74">
        <v>0</v>
      </c>
      <c r="AE41" s="21"/>
      <c r="AF41" s="2">
        <f>Y41*S41</f>
        <v>468</v>
      </c>
      <c r="AG41" s="77">
        <v>0</v>
      </c>
      <c r="AH41" s="6">
        <v>2.2999999999999998</v>
      </c>
      <c r="AI41" s="6">
        <v>0</v>
      </c>
      <c r="AJ41" s="77">
        <f>AG41+AI41</f>
        <v>0</v>
      </c>
      <c r="AK41" s="78"/>
      <c r="AL41" s="79">
        <v>584</v>
      </c>
      <c r="AM41" s="80">
        <f>AF41+AG41+AH41+AI41</f>
        <v>470.3</v>
      </c>
      <c r="AN41" s="80">
        <f>AL41-AM41</f>
        <v>113.69999999999999</v>
      </c>
      <c r="AO41" s="21"/>
      <c r="AP41" s="2">
        <f>(Y41/U41)*100</f>
        <v>93.600000000000009</v>
      </c>
      <c r="AQ41" s="6" t="s">
        <v>57</v>
      </c>
      <c r="AR41" s="7">
        <f>(AG41/(AF41+AG41))*100</f>
        <v>0</v>
      </c>
      <c r="AS41" s="6">
        <f>(AJ41/AF41)*100</f>
        <v>0</v>
      </c>
      <c r="AT41" s="68"/>
      <c r="AU41" s="69" t="s">
        <v>58</v>
      </c>
      <c r="AV41" s="6" t="s">
        <v>58</v>
      </c>
      <c r="AW41" s="6" t="s">
        <v>58</v>
      </c>
    </row>
    <row r="42" spans="2:49" ht="16.5" thickBot="1">
      <c r="B42" s="81" t="s">
        <v>81</v>
      </c>
      <c r="C42" s="44"/>
      <c r="D42" s="44"/>
      <c r="E42" s="23"/>
      <c r="F42" s="82"/>
      <c r="G42" s="82"/>
      <c r="H42" s="82"/>
      <c r="I42" s="82"/>
      <c r="J42" s="82"/>
      <c r="K42" s="82"/>
      <c r="L42" s="68"/>
      <c r="M42" s="83"/>
      <c r="N42" s="84"/>
      <c r="O42" s="68"/>
      <c r="P42" s="85">
        <f>(D41-(K41))-M41-N41</f>
        <v>5</v>
      </c>
      <c r="Q42" s="68"/>
      <c r="R42" s="83"/>
      <c r="S42" s="86"/>
      <c r="T42" s="87"/>
      <c r="U42" s="88">
        <f>P42*T41</f>
        <v>125</v>
      </c>
      <c r="V42" s="89"/>
      <c r="W42" s="91"/>
      <c r="X42" s="91"/>
      <c r="Y42" s="92"/>
      <c r="Z42" s="93"/>
      <c r="AA42" s="90"/>
      <c r="AB42" s="91"/>
      <c r="AC42" s="91"/>
      <c r="AD42" s="91"/>
      <c r="AE42" s="34"/>
      <c r="AF42" s="94"/>
      <c r="AG42" s="95"/>
      <c r="AH42" s="87"/>
      <c r="AI42" s="87"/>
      <c r="AJ42" s="87"/>
      <c r="AK42" s="89"/>
      <c r="AL42" s="96"/>
      <c r="AM42" s="95"/>
      <c r="AN42" s="95"/>
      <c r="AO42" s="34"/>
      <c r="AP42" s="97">
        <f>(Y41/U42)*100</f>
        <v>93.600000000000009</v>
      </c>
      <c r="AQ42" s="87"/>
      <c r="AR42" s="87"/>
      <c r="AS42" s="87"/>
      <c r="AT42" s="89"/>
      <c r="AU42" s="83"/>
      <c r="AV42" s="84"/>
      <c r="AW42" s="84"/>
    </row>
    <row r="43" spans="2:49" ht="15.75" thickBot="1"/>
    <row r="44" spans="2:49" ht="16.5" customHeight="1">
      <c r="B44" s="2" t="s">
        <v>2</v>
      </c>
      <c r="C44" s="3" t="s">
        <v>3</v>
      </c>
      <c r="D44" s="4" t="s">
        <v>3</v>
      </c>
      <c r="E44" s="5"/>
      <c r="F44" s="255" t="s">
        <v>4</v>
      </c>
      <c r="G44" s="256"/>
      <c r="H44" s="256"/>
      <c r="I44" s="256"/>
      <c r="J44" s="256"/>
      <c r="K44" s="257"/>
      <c r="L44" s="6"/>
      <c r="M44" s="258" t="s">
        <v>5</v>
      </c>
      <c r="N44" s="259"/>
      <c r="O44" s="6"/>
      <c r="P44" s="7" t="s">
        <v>6</v>
      </c>
      <c r="Q44" s="5"/>
      <c r="R44" s="7" t="s">
        <v>7</v>
      </c>
      <c r="S44" s="198" t="s">
        <v>95</v>
      </c>
      <c r="T44" s="7" t="s">
        <v>9</v>
      </c>
      <c r="U44" s="8" t="s">
        <v>10</v>
      </c>
      <c r="V44" s="5" t="s">
        <v>11</v>
      </c>
      <c r="W44" s="261" t="s">
        <v>96</v>
      </c>
      <c r="X44" s="262"/>
      <c r="Y44" s="9" t="s">
        <v>10</v>
      </c>
      <c r="Z44" s="10"/>
      <c r="AA44" s="263" t="s">
        <v>13</v>
      </c>
      <c r="AB44" s="264"/>
      <c r="AC44" s="265"/>
      <c r="AD44" s="11" t="s">
        <v>14</v>
      </c>
      <c r="AE44" s="5"/>
      <c r="AF44" s="12" t="s">
        <v>15</v>
      </c>
      <c r="AG44" s="13"/>
      <c r="AH44" s="14"/>
      <c r="AI44" s="15"/>
      <c r="AJ44" s="7" t="s">
        <v>16</v>
      </c>
      <c r="AK44" s="5"/>
      <c r="AL44" s="246" t="s">
        <v>17</v>
      </c>
      <c r="AM44" s="247"/>
      <c r="AN44" s="248"/>
      <c r="AO44" s="5"/>
      <c r="AP44" s="16" t="s">
        <v>18</v>
      </c>
      <c r="AQ44" s="8" t="s">
        <v>18</v>
      </c>
      <c r="AR44" s="7" t="s">
        <v>19</v>
      </c>
      <c r="AS44" s="7" t="s">
        <v>19</v>
      </c>
      <c r="AT44" s="5"/>
      <c r="AU44" s="6" t="s">
        <v>18</v>
      </c>
      <c r="AV44" s="6" t="s">
        <v>11</v>
      </c>
      <c r="AW44" s="17" t="s">
        <v>11</v>
      </c>
    </row>
    <row r="45" spans="2:49" ht="16.5" customHeight="1" thickBot="1">
      <c r="B45" s="18" t="s">
        <v>11</v>
      </c>
      <c r="C45" s="19" t="s">
        <v>11</v>
      </c>
      <c r="D45" s="20" t="s">
        <v>6</v>
      </c>
      <c r="E45" s="21"/>
      <c r="F45" s="22" t="s">
        <v>20</v>
      </c>
      <c r="G45" s="22" t="s">
        <v>21</v>
      </c>
      <c r="H45" s="22" t="s">
        <v>22</v>
      </c>
      <c r="I45" s="22" t="s">
        <v>23</v>
      </c>
      <c r="J45" s="22" t="s">
        <v>24</v>
      </c>
      <c r="K45" s="22" t="s">
        <v>16</v>
      </c>
      <c r="L45" s="23"/>
      <c r="M45" s="24" t="s">
        <v>6</v>
      </c>
      <c r="N45" s="25" t="s">
        <v>25</v>
      </c>
      <c r="O45" s="26"/>
      <c r="P45" s="19" t="s">
        <v>26</v>
      </c>
      <c r="Q45" s="21"/>
      <c r="R45" s="19" t="s">
        <v>27</v>
      </c>
      <c r="S45" s="19"/>
      <c r="T45" s="19" t="s">
        <v>31</v>
      </c>
      <c r="U45" s="28" t="s">
        <v>32</v>
      </c>
      <c r="V45" s="21" t="s">
        <v>11</v>
      </c>
      <c r="W45" s="250" t="s">
        <v>97</v>
      </c>
      <c r="X45" s="251"/>
      <c r="Y45" s="29" t="s">
        <v>16</v>
      </c>
      <c r="Z45" s="30"/>
      <c r="AA45" s="252" t="s">
        <v>34</v>
      </c>
      <c r="AB45" s="253"/>
      <c r="AC45" s="254"/>
      <c r="AD45" s="31" t="s">
        <v>35</v>
      </c>
      <c r="AE45" s="21"/>
      <c r="AF45" s="32" t="s">
        <v>36</v>
      </c>
      <c r="AG45" s="33" t="s">
        <v>37</v>
      </c>
      <c r="AH45" s="32" t="s">
        <v>38</v>
      </c>
      <c r="AI45" s="32" t="s">
        <v>39</v>
      </c>
      <c r="AJ45" s="19" t="s">
        <v>40</v>
      </c>
      <c r="AK45" s="34"/>
      <c r="AL45" s="35" t="s">
        <v>41</v>
      </c>
      <c r="AM45" s="36" t="s">
        <v>121</v>
      </c>
      <c r="AN45" s="27"/>
      <c r="AO45" s="21"/>
      <c r="AP45" s="37" t="s">
        <v>10</v>
      </c>
      <c r="AQ45" s="28" t="s">
        <v>10</v>
      </c>
      <c r="AR45" s="19" t="s">
        <v>42</v>
      </c>
      <c r="AS45" s="19" t="s">
        <v>43</v>
      </c>
      <c r="AT45" s="21"/>
      <c r="AU45" s="23" t="s">
        <v>10</v>
      </c>
      <c r="AV45" s="23" t="s">
        <v>42</v>
      </c>
      <c r="AW45" s="38" t="s">
        <v>43</v>
      </c>
    </row>
    <row r="46" spans="2:49" ht="15.75" thickBot="1">
      <c r="B46" s="39"/>
      <c r="C46" s="40"/>
      <c r="D46" s="41" t="s">
        <v>11</v>
      </c>
      <c r="E46" s="42"/>
      <c r="F46" s="43"/>
      <c r="G46" s="43"/>
      <c r="H46" s="43"/>
      <c r="I46" s="43" t="s">
        <v>44</v>
      </c>
      <c r="J46" s="43"/>
      <c r="K46" s="43"/>
      <c r="L46" s="44"/>
      <c r="M46" s="45" t="s">
        <v>45</v>
      </c>
      <c r="N46" s="43" t="s">
        <v>46</v>
      </c>
      <c r="O46" s="44"/>
      <c r="P46" s="40" t="s">
        <v>11</v>
      </c>
      <c r="Q46" s="42"/>
      <c r="R46" s="40"/>
      <c r="S46" s="40"/>
      <c r="T46" s="40" t="s">
        <v>47</v>
      </c>
      <c r="U46" s="47" t="s">
        <v>48</v>
      </c>
      <c r="V46" s="42"/>
      <c r="W46" s="49" t="s">
        <v>49</v>
      </c>
      <c r="X46" s="50" t="s">
        <v>50</v>
      </c>
      <c r="Y46" s="51"/>
      <c r="Z46" s="42"/>
      <c r="AA46" s="52" t="s">
        <v>28</v>
      </c>
      <c r="AB46" s="53" t="s">
        <v>29</v>
      </c>
      <c r="AC46" s="54" t="s">
        <v>50</v>
      </c>
      <c r="AD46" s="55" t="s">
        <v>50</v>
      </c>
      <c r="AE46" s="56"/>
      <c r="AF46" s="40" t="s">
        <v>51</v>
      </c>
      <c r="AG46" s="57" t="s">
        <v>51</v>
      </c>
      <c r="AH46" s="40" t="s">
        <v>51</v>
      </c>
      <c r="AI46" s="40" t="s">
        <v>51</v>
      </c>
      <c r="AJ46" s="40" t="s">
        <v>51</v>
      </c>
      <c r="AK46" s="42"/>
      <c r="AL46" s="58" t="s">
        <v>52</v>
      </c>
      <c r="AM46" s="59" t="s">
        <v>53</v>
      </c>
      <c r="AN46" s="60" t="s">
        <v>54</v>
      </c>
      <c r="AO46" s="42"/>
      <c r="AP46" s="61" t="s">
        <v>19</v>
      </c>
      <c r="AQ46" s="47" t="s">
        <v>19</v>
      </c>
      <c r="AR46" s="40"/>
      <c r="AS46" s="40"/>
      <c r="AT46" s="42"/>
      <c r="AU46" s="62">
        <v>1</v>
      </c>
      <c r="AV46" s="63">
        <v>0</v>
      </c>
      <c r="AW46" s="64" t="s">
        <v>55</v>
      </c>
    </row>
    <row r="47" spans="2:49" ht="16.5" thickBot="1">
      <c r="B47" s="65">
        <v>41433</v>
      </c>
      <c r="C47" s="66" t="s">
        <v>56</v>
      </c>
      <c r="D47" s="6">
        <v>8</v>
      </c>
      <c r="E47" s="23"/>
      <c r="F47" s="67">
        <v>3</v>
      </c>
      <c r="G47" s="67">
        <v>0</v>
      </c>
      <c r="H47" s="67">
        <v>0</v>
      </c>
      <c r="I47" s="67">
        <v>0</v>
      </c>
      <c r="J47" s="67">
        <v>0</v>
      </c>
      <c r="K47" s="67">
        <f>SUM(F47:J47)</f>
        <v>3</v>
      </c>
      <c r="L47" s="68"/>
      <c r="M47" s="69">
        <v>0</v>
      </c>
      <c r="N47" s="6">
        <v>0</v>
      </c>
      <c r="O47" s="68"/>
      <c r="P47" s="70">
        <f>D47-(M47+N47)</f>
        <v>8</v>
      </c>
      <c r="Q47" s="68"/>
      <c r="R47" s="67" t="s">
        <v>115</v>
      </c>
      <c r="S47" s="71">
        <v>4</v>
      </c>
      <c r="T47" s="72">
        <v>25</v>
      </c>
      <c r="U47" s="7">
        <f>P47*T47</f>
        <v>200</v>
      </c>
      <c r="V47" s="68"/>
      <c r="W47" s="74">
        <v>156</v>
      </c>
      <c r="X47" s="74">
        <v>0</v>
      </c>
      <c r="Y47" s="75">
        <v>156</v>
      </c>
      <c r="Z47" s="76">
        <v>185</v>
      </c>
      <c r="AA47" s="73">
        <v>0</v>
      </c>
      <c r="AB47" s="74">
        <v>0</v>
      </c>
      <c r="AC47" s="74"/>
      <c r="AD47" s="74">
        <v>1</v>
      </c>
      <c r="AE47" s="21"/>
      <c r="AF47" s="2">
        <f>Y47*S47</f>
        <v>624</v>
      </c>
      <c r="AG47" s="77">
        <v>3.91</v>
      </c>
      <c r="AH47" s="6">
        <v>0</v>
      </c>
      <c r="AI47" s="6">
        <v>0</v>
      </c>
      <c r="AJ47" s="77">
        <f>AG47+AI47</f>
        <v>3.91</v>
      </c>
      <c r="AK47" s="78"/>
      <c r="AL47" s="79">
        <v>829</v>
      </c>
      <c r="AM47" s="80">
        <f>AF47+AG47+AH47+AI47</f>
        <v>627.91</v>
      </c>
      <c r="AN47" s="80">
        <f>AL47-AM47</f>
        <v>201.09000000000003</v>
      </c>
      <c r="AO47" s="21"/>
      <c r="AP47" s="2">
        <f>(Y47/U47)*100</f>
        <v>78</v>
      </c>
      <c r="AQ47" s="6" t="s">
        <v>57</v>
      </c>
      <c r="AR47" s="7">
        <f>(AG47/(AF47+AG47))*100</f>
        <v>0.62270070551512169</v>
      </c>
      <c r="AS47" s="6">
        <f>(AJ47/AF47)*100</f>
        <v>0.6266025641025641</v>
      </c>
      <c r="AT47" s="68"/>
      <c r="AU47" s="69" t="s">
        <v>58</v>
      </c>
      <c r="AV47" s="6" t="s">
        <v>58</v>
      </c>
      <c r="AW47" s="6" t="s">
        <v>58</v>
      </c>
    </row>
    <row r="48" spans="2:49" ht="16.5" thickBot="1">
      <c r="B48" s="81" t="s">
        <v>116</v>
      </c>
      <c r="C48" s="44"/>
      <c r="D48" s="44"/>
      <c r="E48" s="23"/>
      <c r="F48" s="82"/>
      <c r="G48" s="82"/>
      <c r="H48" s="82"/>
      <c r="I48" s="82"/>
      <c r="J48" s="82"/>
      <c r="K48" s="82"/>
      <c r="L48" s="68"/>
      <c r="M48" s="83"/>
      <c r="N48" s="84"/>
      <c r="O48" s="68"/>
      <c r="P48" s="85">
        <f>(D47-(K47))-M47-N47</f>
        <v>5</v>
      </c>
      <c r="Q48" s="68"/>
      <c r="R48" s="83"/>
      <c r="S48" s="86"/>
      <c r="T48" s="87"/>
      <c r="U48" s="88">
        <f>P48*T47</f>
        <v>125</v>
      </c>
      <c r="V48" s="89"/>
      <c r="W48" s="91"/>
      <c r="X48" s="91"/>
      <c r="Y48" s="92"/>
      <c r="Z48" s="93"/>
      <c r="AA48" s="90"/>
      <c r="AB48" s="91"/>
      <c r="AC48" s="91"/>
      <c r="AD48" s="91"/>
      <c r="AE48" s="34"/>
      <c r="AF48" s="94"/>
      <c r="AG48" s="95"/>
      <c r="AH48" s="87"/>
      <c r="AI48" s="87"/>
      <c r="AJ48" s="87"/>
      <c r="AK48" s="89"/>
      <c r="AL48" s="96"/>
      <c r="AM48" s="95"/>
      <c r="AN48" s="95"/>
      <c r="AO48" s="34"/>
      <c r="AP48" s="97">
        <f>(Y47/U48)*100</f>
        <v>124.8</v>
      </c>
      <c r="AQ48" s="87"/>
      <c r="AR48" s="87"/>
      <c r="AS48" s="87"/>
      <c r="AT48" s="89"/>
      <c r="AU48" s="83"/>
      <c r="AV48" s="84"/>
      <c r="AW48" s="84"/>
    </row>
    <row r="49" spans="2:49" ht="15.75" thickBot="1"/>
    <row r="50" spans="2:49" ht="16.5" thickBot="1">
      <c r="B50" s="65">
        <v>41438</v>
      </c>
      <c r="C50" s="66" t="s">
        <v>56</v>
      </c>
      <c r="D50" s="6">
        <v>8</v>
      </c>
      <c r="E50" s="23"/>
      <c r="F50" s="67">
        <v>1</v>
      </c>
      <c r="G50" s="67">
        <v>2.7</v>
      </c>
      <c r="H50" s="67">
        <v>0</v>
      </c>
      <c r="I50" s="67">
        <v>0.8</v>
      </c>
      <c r="J50" s="67">
        <v>0</v>
      </c>
      <c r="K50" s="67">
        <f>SUM(F50:J50)</f>
        <v>4.5</v>
      </c>
      <c r="L50" s="68"/>
      <c r="M50" s="69">
        <v>0</v>
      </c>
      <c r="N50" s="6">
        <v>0</v>
      </c>
      <c r="O50" s="68"/>
      <c r="P50" s="70">
        <f>D50-(M50+N50)</f>
        <v>8</v>
      </c>
      <c r="Q50" s="68"/>
      <c r="R50" s="67" t="s">
        <v>90</v>
      </c>
      <c r="S50" s="71">
        <v>2</v>
      </c>
      <c r="T50" s="72">
        <v>30</v>
      </c>
      <c r="U50" s="7">
        <f>P50*T50</f>
        <v>240</v>
      </c>
      <c r="V50" s="68"/>
      <c r="W50" s="74">
        <v>118</v>
      </c>
      <c r="X50" s="74">
        <v>0</v>
      </c>
      <c r="Y50" s="75">
        <v>118</v>
      </c>
      <c r="Z50" s="76">
        <v>185</v>
      </c>
      <c r="AA50" s="73">
        <v>0</v>
      </c>
      <c r="AB50" s="74">
        <v>0</v>
      </c>
      <c r="AC50" s="74"/>
      <c r="AD50" s="74">
        <v>12</v>
      </c>
      <c r="AE50" s="21"/>
      <c r="AF50" s="2">
        <f>Y50*S50</f>
        <v>236</v>
      </c>
      <c r="AG50" s="77">
        <v>20</v>
      </c>
      <c r="AH50" s="6">
        <v>1.6</v>
      </c>
      <c r="AI50" s="6">
        <v>0</v>
      </c>
      <c r="AJ50" s="77">
        <f>AG50+AI50</f>
        <v>20</v>
      </c>
      <c r="AK50" s="78"/>
      <c r="AL50" s="79">
        <f>AN47</f>
        <v>201.09000000000003</v>
      </c>
      <c r="AM50" s="80">
        <f>AF50+AG50+AH50+AI50</f>
        <v>257.60000000000002</v>
      </c>
      <c r="AN50" s="80">
        <f>AL50-AM50</f>
        <v>-56.509999999999991</v>
      </c>
      <c r="AO50" s="21"/>
      <c r="AP50" s="2">
        <f>(Y50/U50)*100</f>
        <v>49.166666666666664</v>
      </c>
      <c r="AQ50" s="6" t="s">
        <v>57</v>
      </c>
      <c r="AR50" s="7">
        <f>(AG50/(AF50+AG50))*100</f>
        <v>7.8125</v>
      </c>
      <c r="AS50" s="6">
        <f>(AJ50/AF50)*100</f>
        <v>8.4745762711864394</v>
      </c>
      <c r="AT50" s="68"/>
      <c r="AU50" s="69" t="s">
        <v>58</v>
      </c>
      <c r="AV50" s="6" t="s">
        <v>58</v>
      </c>
      <c r="AW50" s="6" t="s">
        <v>58</v>
      </c>
    </row>
    <row r="51" spans="2:49" ht="16.5" thickBot="1">
      <c r="B51" s="81" t="s">
        <v>81</v>
      </c>
      <c r="C51" s="44"/>
      <c r="D51" s="44"/>
      <c r="E51" s="23"/>
      <c r="F51" s="82"/>
      <c r="G51" s="82"/>
      <c r="H51" s="82"/>
      <c r="I51" s="82"/>
      <c r="J51" s="82"/>
      <c r="K51" s="82"/>
      <c r="L51" s="68"/>
      <c r="M51" s="83"/>
      <c r="N51" s="84"/>
      <c r="O51" s="68"/>
      <c r="P51" s="85">
        <f>(D50-(K50))-M50-N50</f>
        <v>3.5</v>
      </c>
      <c r="Q51" s="68"/>
      <c r="R51" s="83"/>
      <c r="S51" s="86"/>
      <c r="T51" s="87"/>
      <c r="U51" s="88">
        <f>P51*T50</f>
        <v>105</v>
      </c>
      <c r="V51" s="89"/>
      <c r="W51" s="91"/>
      <c r="X51" s="91"/>
      <c r="Y51" s="92"/>
      <c r="Z51" s="93"/>
      <c r="AA51" s="90"/>
      <c r="AB51" s="91"/>
      <c r="AC51" s="91"/>
      <c r="AD51" s="91"/>
      <c r="AE51" s="34"/>
      <c r="AF51" s="94"/>
      <c r="AG51" s="95"/>
      <c r="AH51" s="87"/>
      <c r="AI51" s="87"/>
      <c r="AJ51" s="87"/>
      <c r="AK51" s="89"/>
      <c r="AL51" s="96"/>
      <c r="AM51" s="95"/>
      <c r="AN51" s="95"/>
      <c r="AO51" s="34"/>
      <c r="AP51" s="97">
        <f>(Y50/U51)*100</f>
        <v>112.38095238095238</v>
      </c>
      <c r="AQ51" s="87"/>
      <c r="AR51" s="87"/>
      <c r="AS51" s="87"/>
      <c r="AT51" s="89"/>
      <c r="AU51" s="83"/>
      <c r="AV51" s="84"/>
      <c r="AW51" s="84"/>
    </row>
    <row r="54" spans="2:49" ht="15.75" thickBot="1">
      <c r="B54" s="182" t="s">
        <v>85</v>
      </c>
    </row>
    <row r="55" spans="2:49" ht="16.5" customHeight="1">
      <c r="B55" s="200" t="s">
        <v>2</v>
      </c>
      <c r="C55" s="201" t="s">
        <v>3</v>
      </c>
      <c r="D55" s="202" t="s">
        <v>3</v>
      </c>
      <c r="E55" s="203"/>
      <c r="F55" s="283" t="s">
        <v>4</v>
      </c>
      <c r="G55" s="284"/>
      <c r="H55" s="284"/>
      <c r="I55" s="284"/>
      <c r="J55" s="284"/>
      <c r="K55" s="285"/>
      <c r="L55" s="16"/>
      <c r="M55" s="286" t="s">
        <v>5</v>
      </c>
      <c r="N55" s="287"/>
      <c r="O55" s="16"/>
      <c r="P55" s="16" t="s">
        <v>6</v>
      </c>
      <c r="Q55" s="203"/>
      <c r="R55" s="16" t="s">
        <v>7</v>
      </c>
      <c r="S55" s="204" t="s">
        <v>95</v>
      </c>
      <c r="T55" s="16" t="s">
        <v>9</v>
      </c>
      <c r="U55" s="16" t="s">
        <v>10</v>
      </c>
      <c r="V55" s="203" t="s">
        <v>11</v>
      </c>
      <c r="W55" s="288" t="s">
        <v>96</v>
      </c>
      <c r="X55" s="289"/>
      <c r="Y55" s="205" t="s">
        <v>10</v>
      </c>
      <c r="Z55" s="206"/>
      <c r="AA55" s="290" t="s">
        <v>13</v>
      </c>
      <c r="AB55" s="288"/>
      <c r="AC55" s="289"/>
      <c r="AD55" s="207" t="s">
        <v>14</v>
      </c>
      <c r="AE55" s="203"/>
      <c r="AF55" s="208" t="s">
        <v>15</v>
      </c>
      <c r="AG55" s="209"/>
      <c r="AH55" s="203"/>
      <c r="AI55" s="210"/>
      <c r="AJ55" s="16" t="s">
        <v>16</v>
      </c>
      <c r="AK55" s="203"/>
      <c r="AL55" s="291" t="s">
        <v>17</v>
      </c>
      <c r="AM55" s="292"/>
      <c r="AN55" s="293"/>
      <c r="AO55" s="203"/>
      <c r="AP55" s="16" t="s">
        <v>18</v>
      </c>
      <c r="AQ55" s="16" t="s">
        <v>18</v>
      </c>
      <c r="AR55" s="16" t="s">
        <v>19</v>
      </c>
      <c r="AS55" s="16" t="s">
        <v>19</v>
      </c>
      <c r="AT55" s="203"/>
      <c r="AU55" s="16" t="s">
        <v>18</v>
      </c>
      <c r="AV55" s="16" t="s">
        <v>11</v>
      </c>
      <c r="AW55" s="211" t="s">
        <v>11</v>
      </c>
    </row>
    <row r="56" spans="2:49" ht="16.5" customHeight="1" thickBot="1">
      <c r="B56" s="212" t="s">
        <v>11</v>
      </c>
      <c r="C56" s="37" t="s">
        <v>11</v>
      </c>
      <c r="D56" s="213" t="s">
        <v>6</v>
      </c>
      <c r="E56" s="214"/>
      <c r="F56" s="215" t="s">
        <v>20</v>
      </c>
      <c r="G56" s="215" t="s">
        <v>21</v>
      </c>
      <c r="H56" s="215" t="s">
        <v>22</v>
      </c>
      <c r="I56" s="215" t="s">
        <v>23</v>
      </c>
      <c r="J56" s="215" t="s">
        <v>24</v>
      </c>
      <c r="K56" s="215" t="s">
        <v>16</v>
      </c>
      <c r="L56" s="37"/>
      <c r="M56" s="216" t="s">
        <v>6</v>
      </c>
      <c r="N56" s="217" t="s">
        <v>25</v>
      </c>
      <c r="O56" s="37"/>
      <c r="P56" s="37" t="s">
        <v>26</v>
      </c>
      <c r="Q56" s="214"/>
      <c r="R56" s="37" t="s">
        <v>27</v>
      </c>
      <c r="S56" s="37"/>
      <c r="T56" s="37" t="s">
        <v>31</v>
      </c>
      <c r="U56" s="37" t="s">
        <v>32</v>
      </c>
      <c r="V56" s="214" t="s">
        <v>11</v>
      </c>
      <c r="W56" s="280" t="s">
        <v>97</v>
      </c>
      <c r="X56" s="281"/>
      <c r="Y56" s="216" t="s">
        <v>16</v>
      </c>
      <c r="Z56" s="218"/>
      <c r="AA56" s="282" t="s">
        <v>34</v>
      </c>
      <c r="AB56" s="280"/>
      <c r="AC56" s="281"/>
      <c r="AD56" s="31" t="s">
        <v>35</v>
      </c>
      <c r="AE56" s="214"/>
      <c r="AF56" s="219" t="s">
        <v>36</v>
      </c>
      <c r="AG56" s="220" t="s">
        <v>37</v>
      </c>
      <c r="AH56" s="219" t="s">
        <v>38</v>
      </c>
      <c r="AI56" s="219" t="s">
        <v>39</v>
      </c>
      <c r="AJ56" s="37" t="s">
        <v>40</v>
      </c>
      <c r="AK56" s="214"/>
      <c r="AL56" s="221" t="s">
        <v>41</v>
      </c>
      <c r="AM56" s="214" t="s">
        <v>121</v>
      </c>
      <c r="AN56" s="222"/>
      <c r="AO56" s="214"/>
      <c r="AP56" s="37" t="s">
        <v>10</v>
      </c>
      <c r="AQ56" s="37" t="s">
        <v>10</v>
      </c>
      <c r="AR56" s="37" t="s">
        <v>42</v>
      </c>
      <c r="AS56" s="37" t="s">
        <v>43</v>
      </c>
      <c r="AT56" s="214"/>
      <c r="AU56" s="37" t="s">
        <v>10</v>
      </c>
      <c r="AV56" s="37" t="s">
        <v>42</v>
      </c>
      <c r="AW56" s="213" t="s">
        <v>43</v>
      </c>
    </row>
    <row r="57" spans="2:49" ht="15.75" thickBot="1">
      <c r="B57" s="223"/>
      <c r="C57" s="61"/>
      <c r="D57" s="224" t="s">
        <v>11</v>
      </c>
      <c r="E57" s="225"/>
      <c r="F57" s="226"/>
      <c r="G57" s="226"/>
      <c r="H57" s="226"/>
      <c r="I57" s="226" t="s">
        <v>44</v>
      </c>
      <c r="J57" s="226"/>
      <c r="K57" s="226"/>
      <c r="L57" s="61"/>
      <c r="M57" s="227" t="s">
        <v>45</v>
      </c>
      <c r="N57" s="226" t="s">
        <v>46</v>
      </c>
      <c r="O57" s="61"/>
      <c r="P57" s="61" t="s">
        <v>11</v>
      </c>
      <c r="Q57" s="225"/>
      <c r="R57" s="61"/>
      <c r="S57" s="61"/>
      <c r="T57" s="61" t="s">
        <v>47</v>
      </c>
      <c r="U57" s="61" t="s">
        <v>48</v>
      </c>
      <c r="V57" s="225"/>
      <c r="W57" s="49" t="s">
        <v>49</v>
      </c>
      <c r="X57" s="228" t="s">
        <v>50</v>
      </c>
      <c r="Y57" s="229"/>
      <c r="Z57" s="225"/>
      <c r="AA57" s="230" t="s">
        <v>28</v>
      </c>
      <c r="AB57" s="231" t="s">
        <v>29</v>
      </c>
      <c r="AC57" s="232" t="s">
        <v>50</v>
      </c>
      <c r="AD57" s="233" t="s">
        <v>50</v>
      </c>
      <c r="AE57" s="225"/>
      <c r="AF57" s="61" t="s">
        <v>51</v>
      </c>
      <c r="AG57" s="234" t="s">
        <v>51</v>
      </c>
      <c r="AH57" s="61" t="s">
        <v>51</v>
      </c>
      <c r="AI57" s="61" t="s">
        <v>51</v>
      </c>
      <c r="AJ57" s="61" t="s">
        <v>51</v>
      </c>
      <c r="AK57" s="225"/>
      <c r="AL57" s="235" t="s">
        <v>52</v>
      </c>
      <c r="AM57" s="236" t="s">
        <v>53</v>
      </c>
      <c r="AN57" s="237" t="s">
        <v>54</v>
      </c>
      <c r="AO57" s="225"/>
      <c r="AP57" s="61" t="s">
        <v>19</v>
      </c>
      <c r="AQ57" s="61" t="s">
        <v>19</v>
      </c>
      <c r="AR57" s="61"/>
      <c r="AS57" s="61"/>
      <c r="AT57" s="225"/>
      <c r="AU57" s="238">
        <v>1</v>
      </c>
      <c r="AV57" s="239">
        <v>0</v>
      </c>
      <c r="AW57" s="224" t="s">
        <v>55</v>
      </c>
    </row>
    <row r="59" spans="2:49">
      <c r="F59">
        <f t="shared" ref="F59:K59" si="0">F11+F14+F17+F20+F26+F29+F35+F41+F47+F50</f>
        <v>14.96</v>
      </c>
      <c r="G59">
        <f t="shared" si="0"/>
        <v>4.7</v>
      </c>
      <c r="H59">
        <f t="shared" si="0"/>
        <v>0</v>
      </c>
      <c r="I59">
        <f t="shared" si="0"/>
        <v>1.3</v>
      </c>
      <c r="J59">
        <f t="shared" si="0"/>
        <v>0</v>
      </c>
      <c r="K59">
        <f t="shared" si="0"/>
        <v>20.96</v>
      </c>
      <c r="M59">
        <f>M11+M14+M17+M20+M26+M29+M35+M41+M47+M50</f>
        <v>5</v>
      </c>
      <c r="N59">
        <f>N11+N14+N17+N20+N26+N29+N35+N41+N47+N50</f>
        <v>0</v>
      </c>
      <c r="P59">
        <f>P12+P15+P18+P21+P27+P30+P36+P42+P48+P51</f>
        <v>49.04</v>
      </c>
      <c r="U59">
        <f>U11+U14+U17+U20+U26+U29+U35+U41+U47+U50</f>
        <v>1790</v>
      </c>
      <c r="Y59">
        <f>Y11+Y14+Y17+Y20+Y26+Y29+Y35+Y41+Y47+Y50</f>
        <v>1016</v>
      </c>
      <c r="AD59">
        <f>AD11+AD14+AD17+AD20+AD26+AD29+AD35+AD41+AD47+AD50</f>
        <v>20</v>
      </c>
      <c r="AF59">
        <f>AF11+AF14+AF17+AF20+AF26+AF29+AF35+AF41+AF47+AF50</f>
        <v>3828</v>
      </c>
      <c r="AG59">
        <f>AG11+AG14+AG17+AG20+AG26+AG29+AG35+AG41+AG47+AG50</f>
        <v>53.510000000000005</v>
      </c>
      <c r="AH59">
        <f>AH11+AH14+AH17+AH20+AH26+AH29+AH35+AH41+AH47+AH50</f>
        <v>19.930000000000003</v>
      </c>
      <c r="AI59">
        <f>AI11+AI14+AI17+AI20+AI26+AI29+AI35+AI41+AI47+AI50</f>
        <v>0</v>
      </c>
      <c r="AJ59">
        <f>AJ11+AJ14+AJ17+AJ20+AJ26+AJ29+AJ35+AJ41+AJ47+AJ50</f>
        <v>53.510000000000005</v>
      </c>
    </row>
  </sheetData>
  <mergeCells count="44">
    <mergeCell ref="W45:X45"/>
    <mergeCell ref="AA45:AC45"/>
    <mergeCell ref="W39:X39"/>
    <mergeCell ref="AA39:AC39"/>
    <mergeCell ref="F44:K44"/>
    <mergeCell ref="M44:N44"/>
    <mergeCell ref="W44:X44"/>
    <mergeCell ref="AA44:AC44"/>
    <mergeCell ref="AL44:AN44"/>
    <mergeCell ref="AA24:AC24"/>
    <mergeCell ref="F32:K32"/>
    <mergeCell ref="M32:N32"/>
    <mergeCell ref="W32:X32"/>
    <mergeCell ref="AA32:AC32"/>
    <mergeCell ref="AL32:AN32"/>
    <mergeCell ref="W33:X33"/>
    <mergeCell ref="AA33:AC33"/>
    <mergeCell ref="F38:K38"/>
    <mergeCell ref="M38:N38"/>
    <mergeCell ref="W38:X38"/>
    <mergeCell ref="AA38:AC38"/>
    <mergeCell ref="AL38:AN38"/>
    <mergeCell ref="AL55:AN55"/>
    <mergeCell ref="W9:X9"/>
    <mergeCell ref="AA9:AC9"/>
    <mergeCell ref="I2:AA2"/>
    <mergeCell ref="AU6:AW6"/>
    <mergeCell ref="F8:K8"/>
    <mergeCell ref="M8:N8"/>
    <mergeCell ref="W8:X8"/>
    <mergeCell ref="AA8:AC8"/>
    <mergeCell ref="AL8:AN8"/>
    <mergeCell ref="F23:K23"/>
    <mergeCell ref="M23:N23"/>
    <mergeCell ref="W23:X23"/>
    <mergeCell ref="AA23:AC23"/>
    <mergeCell ref="AL23:AN23"/>
    <mergeCell ref="W24:X24"/>
    <mergeCell ref="W56:X56"/>
    <mergeCell ref="AA56:AC56"/>
    <mergeCell ref="F55:K55"/>
    <mergeCell ref="M55:N55"/>
    <mergeCell ref="W55:X55"/>
    <mergeCell ref="AA55:AC55"/>
  </mergeCells>
  <conditionalFormatting sqref="AU11:AW12 AU14:AW15 AU17:AW18 AU26:AW27 AU20:AW21 AU29:AW30 AU35:AW36 AU41:AW42 AU47:AW48">
    <cfRule type="containsText" dxfId="15" priority="37" operator="containsText" text="Si">
      <formula>NOT(ISERROR(SEARCH("Si",AU11)))</formula>
    </cfRule>
    <cfRule type="containsText" dxfId="14" priority="38" operator="containsText" text="No">
      <formula>NOT(ISERROR(SEARCH("No",AU11)))</formula>
    </cfRule>
  </conditionalFormatting>
  <conditionalFormatting sqref="AU50:AW51">
    <cfRule type="containsText" dxfId="13" priority="1" operator="containsText" text="Si">
      <formula>NOT(ISERROR(SEARCH("Si",AU50)))</formula>
    </cfRule>
    <cfRule type="containsText" dxfId="12" priority="2" operator="containsText" text="No">
      <formula>NOT(ISERROR(SEARCH("No",AU50)))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1:AW24"/>
  <sheetViews>
    <sheetView view="pageBreakPreview" topLeftCell="A2" zoomScale="91" zoomScaleSheetLayoutView="91" workbookViewId="0">
      <selection activeCell="K4" sqref="K4"/>
    </sheetView>
  </sheetViews>
  <sheetFormatPr baseColWidth="10" defaultRowHeight="15"/>
  <cols>
    <col min="1" max="1" width="0.7109375" customWidth="1"/>
    <col min="2" max="2" width="9" customWidth="1"/>
    <col min="3" max="4" width="5.42578125" customWidth="1"/>
    <col min="5" max="5" width="0.42578125" customWidth="1"/>
    <col min="6" max="6" width="4.5703125" customWidth="1"/>
    <col min="7" max="7" width="4.28515625" customWidth="1"/>
    <col min="8" max="8" width="5.140625" customWidth="1"/>
    <col min="9" max="9" width="5.5703125" customWidth="1"/>
    <col min="10" max="10" width="4.28515625" customWidth="1"/>
    <col min="11" max="11" width="5.42578125" bestFit="1" customWidth="1"/>
    <col min="12" max="12" width="0.5703125" customWidth="1"/>
    <col min="13" max="13" width="5.28515625" customWidth="1"/>
    <col min="14" max="14" width="5.7109375" customWidth="1"/>
    <col min="15" max="15" width="0.5703125" customWidth="1"/>
    <col min="16" max="16" width="5" customWidth="1"/>
    <col min="17" max="17" width="0.5703125" customWidth="1"/>
    <col min="18" max="18" width="7.42578125" customWidth="1"/>
    <col min="19" max="19" width="6" bestFit="1" customWidth="1"/>
    <col min="20" max="20" width="6.42578125" customWidth="1"/>
    <col min="21" max="21" width="9" customWidth="1"/>
    <col min="22" max="22" width="1.140625" customWidth="1"/>
    <col min="23" max="23" width="5.7109375" customWidth="1"/>
    <col min="24" max="24" width="4.7109375" bestFit="1" customWidth="1"/>
    <col min="25" max="25" width="7" customWidth="1"/>
    <col min="26" max="26" width="1.28515625" style="1" customWidth="1"/>
    <col min="27" max="27" width="4.85546875" customWidth="1"/>
    <col min="28" max="28" width="4.28515625" customWidth="1"/>
    <col min="29" max="29" width="5.85546875" bestFit="1" customWidth="1"/>
    <col min="30" max="30" width="5.28515625" bestFit="1" customWidth="1"/>
    <col min="31" max="31" width="1.28515625" customWidth="1"/>
    <col min="32" max="32" width="6" customWidth="1"/>
    <col min="33" max="33" width="7" bestFit="1" customWidth="1"/>
    <col min="34" max="34" width="5.42578125" customWidth="1"/>
    <col min="35" max="35" width="4.85546875" customWidth="1"/>
    <col min="36" max="36" width="7.7109375" bestFit="1" customWidth="1"/>
    <col min="37" max="37" width="1.28515625" customWidth="1"/>
    <col min="38" max="38" width="8.7109375" bestFit="1" customWidth="1"/>
    <col min="39" max="39" width="8.42578125" bestFit="1" customWidth="1"/>
    <col min="40" max="40" width="8" bestFit="1" customWidth="1"/>
    <col min="41" max="41" width="2.140625" customWidth="1"/>
    <col min="42" max="42" width="5.140625" customWidth="1"/>
    <col min="43" max="43" width="4.7109375" customWidth="1"/>
    <col min="44" max="44" width="5.28515625" customWidth="1"/>
    <col min="45" max="45" width="6.42578125" customWidth="1"/>
    <col min="46" max="46" width="1.140625" customWidth="1"/>
    <col min="47" max="47" width="5.5703125" customWidth="1"/>
    <col min="48" max="48" width="5.140625" customWidth="1"/>
    <col min="49" max="49" width="5.28515625" customWidth="1"/>
  </cols>
  <sheetData>
    <row r="1" spans="2:49" ht="11.25" customHeight="1"/>
    <row r="2" spans="2:49" ht="21">
      <c r="I2" s="242" t="s">
        <v>0</v>
      </c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</row>
    <row r="5" spans="2:49" ht="26.25" customHeight="1">
      <c r="B5" s="132" t="s">
        <v>75</v>
      </c>
      <c r="C5" s="132"/>
      <c r="D5" s="132"/>
      <c r="E5" s="133"/>
      <c r="F5" s="132"/>
      <c r="G5" s="133"/>
      <c r="H5" s="133"/>
      <c r="I5" s="132" t="s">
        <v>76</v>
      </c>
    </row>
    <row r="6" spans="2:49" ht="15.75" thickBot="1">
      <c r="AU6" s="243" t="s">
        <v>1</v>
      </c>
      <c r="AV6" s="244"/>
      <c r="AW6" s="245"/>
    </row>
    <row r="7" spans="2:49" ht="15.75" thickBot="1"/>
    <row r="8" spans="2:49" ht="16.5" customHeight="1">
      <c r="B8" s="2" t="s">
        <v>2</v>
      </c>
      <c r="C8" s="3" t="s">
        <v>3</v>
      </c>
      <c r="D8" s="4" t="s">
        <v>3</v>
      </c>
      <c r="E8" s="5"/>
      <c r="F8" s="255" t="s">
        <v>4</v>
      </c>
      <c r="G8" s="256"/>
      <c r="H8" s="256"/>
      <c r="I8" s="256"/>
      <c r="J8" s="256"/>
      <c r="K8" s="257"/>
      <c r="L8" s="6"/>
      <c r="M8" s="258" t="s">
        <v>5</v>
      </c>
      <c r="N8" s="259"/>
      <c r="O8" s="6"/>
      <c r="P8" s="7" t="s">
        <v>6</v>
      </c>
      <c r="Q8" s="5"/>
      <c r="R8" s="7" t="s">
        <v>7</v>
      </c>
      <c r="S8" s="199" t="s">
        <v>95</v>
      </c>
      <c r="T8" s="7" t="s">
        <v>9</v>
      </c>
      <c r="U8" s="8" t="s">
        <v>10</v>
      </c>
      <c r="V8" s="5" t="s">
        <v>11</v>
      </c>
      <c r="W8" s="261" t="s">
        <v>96</v>
      </c>
      <c r="X8" s="262"/>
      <c r="Y8" s="9" t="s">
        <v>10</v>
      </c>
      <c r="Z8" s="10"/>
      <c r="AA8" s="263" t="s">
        <v>13</v>
      </c>
      <c r="AB8" s="264"/>
      <c r="AC8" s="265"/>
      <c r="AD8" s="11" t="s">
        <v>14</v>
      </c>
      <c r="AE8" s="5"/>
      <c r="AF8" s="12" t="s">
        <v>15</v>
      </c>
      <c r="AG8" s="13"/>
      <c r="AH8" s="14"/>
      <c r="AI8" s="15"/>
      <c r="AJ8" s="7" t="s">
        <v>16</v>
      </c>
      <c r="AK8" s="5"/>
      <c r="AL8" s="246" t="s">
        <v>17</v>
      </c>
      <c r="AM8" s="247"/>
      <c r="AN8" s="248"/>
      <c r="AO8" s="5"/>
      <c r="AP8" s="16" t="s">
        <v>18</v>
      </c>
      <c r="AQ8" s="8" t="s">
        <v>18</v>
      </c>
      <c r="AR8" s="7" t="s">
        <v>19</v>
      </c>
      <c r="AS8" s="7" t="s">
        <v>19</v>
      </c>
      <c r="AT8" s="5"/>
      <c r="AU8" s="6" t="s">
        <v>18</v>
      </c>
      <c r="AV8" s="6" t="s">
        <v>11</v>
      </c>
      <c r="AW8" s="17" t="s">
        <v>11</v>
      </c>
    </row>
    <row r="9" spans="2:49" ht="16.5" customHeight="1" thickBot="1">
      <c r="B9" s="18" t="s">
        <v>11</v>
      </c>
      <c r="C9" s="19" t="s">
        <v>11</v>
      </c>
      <c r="D9" s="20" t="s">
        <v>6</v>
      </c>
      <c r="E9" s="21"/>
      <c r="F9" s="22" t="s">
        <v>20</v>
      </c>
      <c r="G9" s="22" t="s">
        <v>21</v>
      </c>
      <c r="H9" s="22" t="s">
        <v>22</v>
      </c>
      <c r="I9" s="22" t="s">
        <v>23</v>
      </c>
      <c r="J9" s="22" t="s">
        <v>24</v>
      </c>
      <c r="K9" s="22" t="s">
        <v>16</v>
      </c>
      <c r="L9" s="23"/>
      <c r="M9" s="24" t="s">
        <v>6</v>
      </c>
      <c r="N9" s="25" t="s">
        <v>25</v>
      </c>
      <c r="O9" s="26"/>
      <c r="P9" s="19" t="s">
        <v>26</v>
      </c>
      <c r="Q9" s="21"/>
      <c r="R9" s="19" t="s">
        <v>27</v>
      </c>
      <c r="S9" s="19"/>
      <c r="T9" s="19" t="s">
        <v>31</v>
      </c>
      <c r="U9" s="28" t="s">
        <v>32</v>
      </c>
      <c r="V9" s="21" t="s">
        <v>11</v>
      </c>
      <c r="W9" s="250" t="s">
        <v>97</v>
      </c>
      <c r="X9" s="251"/>
      <c r="Y9" s="29" t="s">
        <v>16</v>
      </c>
      <c r="Z9" s="30"/>
      <c r="AA9" s="252" t="s">
        <v>34</v>
      </c>
      <c r="AB9" s="253"/>
      <c r="AC9" s="254"/>
      <c r="AD9" s="31" t="s">
        <v>35</v>
      </c>
      <c r="AE9" s="21"/>
      <c r="AF9" s="32" t="s">
        <v>36</v>
      </c>
      <c r="AG9" s="33" t="s">
        <v>37</v>
      </c>
      <c r="AH9" s="32" t="s">
        <v>38</v>
      </c>
      <c r="AI9" s="32" t="s">
        <v>39</v>
      </c>
      <c r="AJ9" s="19" t="s">
        <v>40</v>
      </c>
      <c r="AK9" s="34"/>
      <c r="AL9" s="35" t="s">
        <v>41</v>
      </c>
      <c r="AM9" s="36" t="s">
        <v>120</v>
      </c>
      <c r="AN9" s="27"/>
      <c r="AO9" s="21"/>
      <c r="AP9" s="37" t="s">
        <v>10</v>
      </c>
      <c r="AQ9" s="28" t="s">
        <v>10</v>
      </c>
      <c r="AR9" s="19" t="s">
        <v>42</v>
      </c>
      <c r="AS9" s="19" t="s">
        <v>43</v>
      </c>
      <c r="AT9" s="21"/>
      <c r="AU9" s="23" t="s">
        <v>10</v>
      </c>
      <c r="AV9" s="23" t="s">
        <v>42</v>
      </c>
      <c r="AW9" s="38" t="s">
        <v>43</v>
      </c>
    </row>
    <row r="10" spans="2:49" ht="15.75" thickBot="1">
      <c r="B10" s="39"/>
      <c r="C10" s="40"/>
      <c r="D10" s="41" t="s">
        <v>11</v>
      </c>
      <c r="E10" s="42"/>
      <c r="F10" s="43"/>
      <c r="G10" s="43"/>
      <c r="H10" s="43"/>
      <c r="I10" s="43" t="s">
        <v>44</v>
      </c>
      <c r="J10" s="43"/>
      <c r="K10" s="43"/>
      <c r="L10" s="44"/>
      <c r="M10" s="45" t="s">
        <v>45</v>
      </c>
      <c r="N10" s="43" t="s">
        <v>46</v>
      </c>
      <c r="O10" s="44"/>
      <c r="P10" s="40" t="s">
        <v>11</v>
      </c>
      <c r="Q10" s="42"/>
      <c r="R10" s="40"/>
      <c r="S10" s="40"/>
      <c r="T10" s="40" t="s">
        <v>47</v>
      </c>
      <c r="U10" s="47" t="s">
        <v>48</v>
      </c>
      <c r="V10" s="42"/>
      <c r="W10" s="49" t="s">
        <v>49</v>
      </c>
      <c r="X10" s="50" t="s">
        <v>50</v>
      </c>
      <c r="Y10" s="51"/>
      <c r="Z10" s="42"/>
      <c r="AA10" s="294" t="s">
        <v>123</v>
      </c>
      <c r="AB10" s="295"/>
      <c r="AC10" s="54" t="s">
        <v>50</v>
      </c>
      <c r="AD10" s="55" t="s">
        <v>50</v>
      </c>
      <c r="AE10" s="56"/>
      <c r="AF10" s="40" t="s">
        <v>51</v>
      </c>
      <c r="AG10" s="57" t="s">
        <v>51</v>
      </c>
      <c r="AH10" s="40" t="s">
        <v>51</v>
      </c>
      <c r="AI10" s="40" t="s">
        <v>51</v>
      </c>
      <c r="AJ10" s="40" t="s">
        <v>51</v>
      </c>
      <c r="AK10" s="42"/>
      <c r="AL10" s="58" t="s">
        <v>52</v>
      </c>
      <c r="AM10" s="59" t="s">
        <v>53</v>
      </c>
      <c r="AN10" s="60" t="s">
        <v>54</v>
      </c>
      <c r="AO10" s="42"/>
      <c r="AP10" s="61" t="s">
        <v>19</v>
      </c>
      <c r="AQ10" s="47" t="s">
        <v>19</v>
      </c>
      <c r="AR10" s="40"/>
      <c r="AS10" s="40"/>
      <c r="AT10" s="42"/>
      <c r="AU10" s="62">
        <v>1</v>
      </c>
      <c r="AV10" s="63">
        <v>0</v>
      </c>
      <c r="AW10" s="64" t="s">
        <v>55</v>
      </c>
    </row>
    <row r="11" spans="2:49" ht="16.5" thickBot="1">
      <c r="B11" s="65">
        <v>42088</v>
      </c>
      <c r="C11" s="66" t="s">
        <v>56</v>
      </c>
      <c r="D11" s="6">
        <v>6</v>
      </c>
      <c r="E11" s="23"/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f>SUM(F11:J11)</f>
        <v>0</v>
      </c>
      <c r="L11" s="68"/>
      <c r="M11" s="69">
        <v>0</v>
      </c>
      <c r="N11" s="6">
        <v>0</v>
      </c>
      <c r="O11" s="68"/>
      <c r="P11" s="70">
        <f>D11-(M11+N11)</f>
        <v>6</v>
      </c>
      <c r="Q11" s="68"/>
      <c r="R11" s="67" t="s">
        <v>115</v>
      </c>
      <c r="S11" s="71">
        <v>4</v>
      </c>
      <c r="T11" s="72">
        <v>12</v>
      </c>
      <c r="U11" s="7">
        <f>P11*T11</f>
        <v>72</v>
      </c>
      <c r="V11" s="68"/>
      <c r="W11" s="74">
        <v>52</v>
      </c>
      <c r="X11" s="74">
        <v>0</v>
      </c>
      <c r="Y11" s="75">
        <v>52</v>
      </c>
      <c r="Z11" s="76">
        <v>185</v>
      </c>
      <c r="AA11" s="73">
        <v>4</v>
      </c>
      <c r="AB11" s="74">
        <v>0</v>
      </c>
      <c r="AC11" s="74"/>
      <c r="AD11" s="74">
        <v>4</v>
      </c>
      <c r="AE11" s="21"/>
      <c r="AF11" s="2">
        <f>Y11*S11</f>
        <v>208</v>
      </c>
      <c r="AG11" s="77">
        <v>16</v>
      </c>
      <c r="AH11" s="6">
        <v>0</v>
      </c>
      <c r="AI11" s="6">
        <v>0</v>
      </c>
      <c r="AJ11" s="77">
        <f>AG11+AI11</f>
        <v>16</v>
      </c>
      <c r="AK11" s="78"/>
      <c r="AL11" s="79">
        <v>925</v>
      </c>
      <c r="AM11" s="80">
        <f>AF11+AG11+AH11+AI11</f>
        <v>224</v>
      </c>
      <c r="AN11" s="80">
        <f>AL11-AM11</f>
        <v>701</v>
      </c>
      <c r="AO11" s="21"/>
      <c r="AP11" s="2">
        <f>(Y11/U11)*100</f>
        <v>72.222222222222214</v>
      </c>
      <c r="AQ11" s="6" t="s">
        <v>57</v>
      </c>
      <c r="AR11" s="7">
        <f>(AG11/(AF11+AG11))*100</f>
        <v>7.1428571428571423</v>
      </c>
      <c r="AS11" s="6">
        <f>(AJ11/AF11)*100</f>
        <v>7.6923076923076925</v>
      </c>
      <c r="AT11" s="68"/>
      <c r="AU11" s="69" t="s">
        <v>58</v>
      </c>
      <c r="AV11" s="6" t="s">
        <v>58</v>
      </c>
      <c r="AW11" s="6" t="s">
        <v>58</v>
      </c>
    </row>
    <row r="12" spans="2:49" ht="16.5" thickBot="1">
      <c r="B12" s="81" t="s">
        <v>122</v>
      </c>
      <c r="C12" s="44"/>
      <c r="D12" s="44"/>
      <c r="E12" s="23"/>
      <c r="F12" s="82"/>
      <c r="G12" s="82"/>
      <c r="H12" s="82"/>
      <c r="I12" s="82"/>
      <c r="J12" s="82"/>
      <c r="K12" s="82"/>
      <c r="L12" s="68"/>
      <c r="M12" s="83"/>
      <c r="N12" s="84"/>
      <c r="O12" s="68"/>
      <c r="P12" s="85">
        <f>(D11-(K11))-M11-N11</f>
        <v>6</v>
      </c>
      <c r="Q12" s="68"/>
      <c r="R12" s="83"/>
      <c r="S12" s="86"/>
      <c r="T12" s="87"/>
      <c r="U12" s="88">
        <f>P12*T11</f>
        <v>72</v>
      </c>
      <c r="V12" s="89"/>
      <c r="W12" s="91"/>
      <c r="X12" s="91"/>
      <c r="Y12" s="92"/>
      <c r="Z12" s="93"/>
      <c r="AA12" s="90"/>
      <c r="AB12" s="91"/>
      <c r="AC12" s="91"/>
      <c r="AD12" s="91"/>
      <c r="AE12" s="34"/>
      <c r="AF12" s="94"/>
      <c r="AG12" s="95"/>
      <c r="AH12" s="87"/>
      <c r="AI12" s="87"/>
      <c r="AJ12" s="87"/>
      <c r="AK12" s="89"/>
      <c r="AL12" s="96"/>
      <c r="AM12" s="95"/>
      <c r="AN12" s="95"/>
      <c r="AO12" s="34"/>
      <c r="AP12" s="97">
        <f>(Y11/U12)*100</f>
        <v>72.222222222222214</v>
      </c>
      <c r="AQ12" s="87"/>
      <c r="AR12" s="87"/>
      <c r="AS12" s="87"/>
      <c r="AT12" s="89"/>
      <c r="AU12" s="83"/>
      <c r="AV12" s="84"/>
      <c r="AW12" s="84"/>
    </row>
    <row r="13" spans="2:49" ht="15.75" thickBot="1"/>
    <row r="14" spans="2:49" ht="16.5" thickBot="1">
      <c r="B14" s="65">
        <v>42089</v>
      </c>
      <c r="C14" s="66" t="s">
        <v>56</v>
      </c>
      <c r="D14" s="6">
        <v>7</v>
      </c>
      <c r="E14" s="23"/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f>SUM(F14:J14)</f>
        <v>0</v>
      </c>
      <c r="L14" s="68"/>
      <c r="M14" s="69">
        <v>0</v>
      </c>
      <c r="N14" s="6">
        <v>0</v>
      </c>
      <c r="O14" s="68"/>
      <c r="P14" s="70">
        <f>D14-(M14+N14)</f>
        <v>7</v>
      </c>
      <c r="Q14" s="68"/>
      <c r="R14" s="67" t="s">
        <v>115</v>
      </c>
      <c r="S14" s="71">
        <v>4</v>
      </c>
      <c r="T14" s="72">
        <v>12</v>
      </c>
      <c r="U14" s="7">
        <f>P14*T14</f>
        <v>84</v>
      </c>
      <c r="V14" s="68"/>
      <c r="W14" s="74">
        <v>96</v>
      </c>
      <c r="X14" s="74">
        <v>0</v>
      </c>
      <c r="Y14" s="75">
        <v>96</v>
      </c>
      <c r="Z14" s="76">
        <v>185</v>
      </c>
      <c r="AA14" s="73">
        <v>11</v>
      </c>
      <c r="AB14" s="74">
        <v>0</v>
      </c>
      <c r="AC14" s="74"/>
      <c r="AD14" s="74">
        <v>11</v>
      </c>
      <c r="AE14" s="21"/>
      <c r="AF14" s="2">
        <f>Y14*S14</f>
        <v>384</v>
      </c>
      <c r="AG14" s="77">
        <v>44</v>
      </c>
      <c r="AH14" s="6">
        <v>0</v>
      </c>
      <c r="AI14" s="6">
        <v>0</v>
      </c>
      <c r="AJ14" s="77">
        <f>AG14+AI14</f>
        <v>44</v>
      </c>
      <c r="AK14" s="78"/>
      <c r="AL14" s="79">
        <v>925</v>
      </c>
      <c r="AM14" s="80">
        <f>AF14+AG14+AH14+AI14</f>
        <v>428</v>
      </c>
      <c r="AN14" s="80">
        <f>AL14-AM14</f>
        <v>497</v>
      </c>
      <c r="AO14" s="21"/>
      <c r="AP14" s="2">
        <f>(Y14/U14)*100</f>
        <v>114.28571428571428</v>
      </c>
      <c r="AQ14" s="6" t="s">
        <v>57</v>
      </c>
      <c r="AR14" s="7">
        <f>(AG14/(AF14+AG14))*100</f>
        <v>10.2803738317757</v>
      </c>
      <c r="AS14" s="6">
        <f>(AJ14/AF14)*100</f>
        <v>11.458333333333332</v>
      </c>
      <c r="AT14" s="68"/>
      <c r="AU14" s="69" t="s">
        <v>58</v>
      </c>
      <c r="AV14" s="6" t="s">
        <v>58</v>
      </c>
      <c r="AW14" s="6" t="s">
        <v>58</v>
      </c>
    </row>
    <row r="15" spans="2:49" ht="16.5" thickBot="1">
      <c r="B15" s="81" t="s">
        <v>124</v>
      </c>
      <c r="C15" s="44"/>
      <c r="D15" s="44"/>
      <c r="E15" s="23"/>
      <c r="F15" s="82"/>
      <c r="G15" s="82"/>
      <c r="H15" s="82"/>
      <c r="I15" s="82"/>
      <c r="J15" s="82"/>
      <c r="K15" s="82"/>
      <c r="L15" s="68"/>
      <c r="M15" s="83"/>
      <c r="N15" s="84"/>
      <c r="O15" s="68"/>
      <c r="P15" s="85">
        <f>(D14-(K14))-M14-N14</f>
        <v>7</v>
      </c>
      <c r="Q15" s="68"/>
      <c r="R15" s="83"/>
      <c r="S15" s="86"/>
      <c r="T15" s="87"/>
      <c r="U15" s="88">
        <f>P15*T14</f>
        <v>84</v>
      </c>
      <c r="V15" s="89"/>
      <c r="W15" s="91"/>
      <c r="X15" s="91"/>
      <c r="Y15" s="92"/>
      <c r="Z15" s="93"/>
      <c r="AA15" s="90"/>
      <c r="AB15" s="91"/>
      <c r="AC15" s="91"/>
      <c r="AD15" s="91"/>
      <c r="AE15" s="34"/>
      <c r="AF15" s="94"/>
      <c r="AG15" s="95"/>
      <c r="AH15" s="87"/>
      <c r="AI15" s="87"/>
      <c r="AJ15" s="87"/>
      <c r="AK15" s="89"/>
      <c r="AL15" s="96"/>
      <c r="AM15" s="95"/>
      <c r="AN15" s="95"/>
      <c r="AO15" s="34"/>
      <c r="AP15" s="97">
        <f>(Y14/U15)*100</f>
        <v>114.28571428571428</v>
      </c>
      <c r="AQ15" s="87"/>
      <c r="AR15" s="87"/>
      <c r="AS15" s="87"/>
      <c r="AT15" s="89"/>
      <c r="AU15" s="83"/>
      <c r="AV15" s="84"/>
      <c r="AW15" s="84"/>
    </row>
    <row r="16" spans="2:49" ht="15.75" thickBot="1"/>
    <row r="17" spans="2:49" ht="16.5" thickBot="1">
      <c r="B17" s="65">
        <v>42090</v>
      </c>
      <c r="C17" s="66" t="s">
        <v>56</v>
      </c>
      <c r="D17" s="6">
        <v>8</v>
      </c>
      <c r="E17" s="23"/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f>SUM(F17:J17)</f>
        <v>0</v>
      </c>
      <c r="L17" s="68"/>
      <c r="M17" s="69">
        <v>0</v>
      </c>
      <c r="N17" s="6">
        <v>0</v>
      </c>
      <c r="O17" s="68"/>
      <c r="P17" s="70">
        <f>D17-(M17+N17)</f>
        <v>8</v>
      </c>
      <c r="Q17" s="68"/>
      <c r="R17" s="67" t="s">
        <v>115</v>
      </c>
      <c r="S17" s="71">
        <v>4</v>
      </c>
      <c r="T17" s="72">
        <v>12</v>
      </c>
      <c r="U17" s="7">
        <f>P17*T17</f>
        <v>96</v>
      </c>
      <c r="V17" s="68"/>
      <c r="W17" s="74">
        <v>112</v>
      </c>
      <c r="X17" s="74">
        <v>0</v>
      </c>
      <c r="Y17" s="75">
        <v>112</v>
      </c>
      <c r="Z17" s="76">
        <v>185</v>
      </c>
      <c r="AA17" s="73">
        <v>5</v>
      </c>
      <c r="AB17" s="74">
        <v>0</v>
      </c>
      <c r="AC17" s="74"/>
      <c r="AD17" s="74">
        <v>5</v>
      </c>
      <c r="AE17" s="21"/>
      <c r="AF17" s="2">
        <f>Y17*S17</f>
        <v>448</v>
      </c>
      <c r="AG17" s="77">
        <v>20</v>
      </c>
      <c r="AH17" s="6">
        <v>0</v>
      </c>
      <c r="AI17" s="6">
        <v>0</v>
      </c>
      <c r="AJ17" s="77">
        <f>AG17+AI17</f>
        <v>20</v>
      </c>
      <c r="AK17" s="78"/>
      <c r="AL17" s="79">
        <v>925</v>
      </c>
      <c r="AM17" s="80">
        <f>AF17+AG17+AH17+AI17</f>
        <v>468</v>
      </c>
      <c r="AN17" s="80">
        <f>AL17-AM17</f>
        <v>457</v>
      </c>
      <c r="AO17" s="21"/>
      <c r="AP17" s="2">
        <f>(Y17/U17)*100</f>
        <v>116.66666666666667</v>
      </c>
      <c r="AQ17" s="6" t="s">
        <v>57</v>
      </c>
      <c r="AR17" s="7">
        <f>(AG17/(AF17+AG17))*100</f>
        <v>4.2735042735042734</v>
      </c>
      <c r="AS17" s="6">
        <f>(AJ17/AF17)*100</f>
        <v>4.4642857142857144</v>
      </c>
      <c r="AT17" s="68"/>
      <c r="AU17" s="69" t="s">
        <v>125</v>
      </c>
      <c r="AV17" s="6" t="s">
        <v>58</v>
      </c>
      <c r="AW17" s="6" t="s">
        <v>58</v>
      </c>
    </row>
    <row r="18" spans="2:49" ht="16.5" thickBot="1">
      <c r="B18" s="81" t="s">
        <v>124</v>
      </c>
      <c r="C18" s="44"/>
      <c r="D18" s="44"/>
      <c r="E18" s="23"/>
      <c r="F18" s="82"/>
      <c r="G18" s="82"/>
      <c r="H18" s="82"/>
      <c r="I18" s="82"/>
      <c r="J18" s="82"/>
      <c r="K18" s="82"/>
      <c r="L18" s="68"/>
      <c r="M18" s="83"/>
      <c r="N18" s="84"/>
      <c r="O18" s="68"/>
      <c r="P18" s="85">
        <f>(D17-(K17))-M17-N17</f>
        <v>8</v>
      </c>
      <c r="Q18" s="68"/>
      <c r="R18" s="83"/>
      <c r="S18" s="86"/>
      <c r="T18" s="87"/>
      <c r="U18" s="88">
        <f>P18*T17</f>
        <v>96</v>
      </c>
      <c r="V18" s="89"/>
      <c r="W18" s="91"/>
      <c r="X18" s="91"/>
      <c r="Y18" s="92"/>
      <c r="Z18" s="93"/>
      <c r="AA18" s="90"/>
      <c r="AB18" s="91"/>
      <c r="AC18" s="91"/>
      <c r="AD18" s="91"/>
      <c r="AE18" s="34"/>
      <c r="AF18" s="94"/>
      <c r="AG18" s="95"/>
      <c r="AH18" s="87"/>
      <c r="AI18" s="87"/>
      <c r="AJ18" s="87"/>
      <c r="AK18" s="89"/>
      <c r="AL18" s="96"/>
      <c r="AM18" s="95"/>
      <c r="AN18" s="95"/>
      <c r="AO18" s="34"/>
      <c r="AP18" s="97">
        <f>(Y17/U18)*100</f>
        <v>116.66666666666667</v>
      </c>
      <c r="AQ18" s="87"/>
      <c r="AR18" s="87"/>
      <c r="AS18" s="87"/>
      <c r="AT18" s="89"/>
      <c r="AU18" s="83"/>
      <c r="AV18" s="84"/>
      <c r="AW18" s="84"/>
    </row>
    <row r="19" spans="2:49" ht="15.75" thickBot="1"/>
    <row r="20" spans="2:49" ht="16.5" thickBot="1">
      <c r="B20" s="65">
        <v>42092</v>
      </c>
      <c r="C20" s="66" t="s">
        <v>56</v>
      </c>
      <c r="D20" s="6">
        <v>6</v>
      </c>
      <c r="E20" s="23"/>
      <c r="F20" s="67">
        <v>0</v>
      </c>
      <c r="G20" s="67">
        <v>0</v>
      </c>
      <c r="H20" s="67">
        <v>0</v>
      </c>
      <c r="I20" s="67">
        <v>0</v>
      </c>
      <c r="J20" s="67">
        <v>0</v>
      </c>
      <c r="K20" s="67">
        <f>SUM(F20:J20)</f>
        <v>0</v>
      </c>
      <c r="L20" s="68"/>
      <c r="M20" s="69">
        <v>0</v>
      </c>
      <c r="N20" s="6">
        <v>0</v>
      </c>
      <c r="O20" s="68"/>
      <c r="P20" s="70">
        <f>D20-(M20+N20)</f>
        <v>6</v>
      </c>
      <c r="Q20" s="68"/>
      <c r="R20" s="67" t="s">
        <v>115</v>
      </c>
      <c r="S20" s="71">
        <v>4</v>
      </c>
      <c r="T20" s="72">
        <v>11</v>
      </c>
      <c r="U20" s="7">
        <f>P20*T20</f>
        <v>66</v>
      </c>
      <c r="V20" s="68"/>
      <c r="W20" s="74">
        <v>52</v>
      </c>
      <c r="X20" s="74">
        <v>0</v>
      </c>
      <c r="Y20" s="75">
        <v>52</v>
      </c>
      <c r="Z20" s="76">
        <v>185</v>
      </c>
      <c r="AA20" s="73">
        <v>4</v>
      </c>
      <c r="AB20" s="74">
        <v>0</v>
      </c>
      <c r="AC20" s="74"/>
      <c r="AD20" s="74">
        <v>4</v>
      </c>
      <c r="AE20" s="21"/>
      <c r="AF20" s="2">
        <f>Y20*S20</f>
        <v>208</v>
      </c>
      <c r="AG20" s="77">
        <v>16</v>
      </c>
      <c r="AH20" s="6">
        <v>0</v>
      </c>
      <c r="AI20" s="6">
        <v>0</v>
      </c>
      <c r="AJ20" s="77">
        <f>AG20+AI20</f>
        <v>16</v>
      </c>
      <c r="AK20" s="78"/>
      <c r="AL20" s="79">
        <v>925</v>
      </c>
      <c r="AM20" s="80">
        <f>AF20+AG20+AH20+AI20</f>
        <v>224</v>
      </c>
      <c r="AN20" s="80">
        <f>AL20-AM20</f>
        <v>701</v>
      </c>
      <c r="AO20" s="21"/>
      <c r="AP20" s="2">
        <f>(Y20/U20)*100</f>
        <v>78.787878787878782</v>
      </c>
      <c r="AQ20" s="6" t="s">
        <v>57</v>
      </c>
      <c r="AR20" s="7">
        <f>(AG20/(AF20+AG20))*100</f>
        <v>7.1428571428571423</v>
      </c>
      <c r="AS20" s="6">
        <f>(AJ20/AF20)*100</f>
        <v>7.6923076923076925</v>
      </c>
      <c r="AT20" s="68"/>
      <c r="AU20" s="69" t="s">
        <v>58</v>
      </c>
      <c r="AV20" s="6" t="s">
        <v>58</v>
      </c>
      <c r="AW20" s="6" t="s">
        <v>58</v>
      </c>
    </row>
    <row r="21" spans="2:49" ht="16.5" thickBot="1">
      <c r="B21" s="81" t="s">
        <v>124</v>
      </c>
      <c r="C21" s="44"/>
      <c r="D21" s="44"/>
      <c r="E21" s="23"/>
      <c r="F21" s="82"/>
      <c r="G21" s="82"/>
      <c r="H21" s="82"/>
      <c r="I21" s="82"/>
      <c r="J21" s="82"/>
      <c r="K21" s="82"/>
      <c r="L21" s="68"/>
      <c r="M21" s="83"/>
      <c r="N21" s="84"/>
      <c r="O21" s="68"/>
      <c r="P21" s="85">
        <f>(D20-(K20))-M20-N20</f>
        <v>6</v>
      </c>
      <c r="Q21" s="68"/>
      <c r="R21" s="83"/>
      <c r="S21" s="86"/>
      <c r="T21" s="87"/>
      <c r="U21" s="88">
        <f>P21*T20</f>
        <v>66</v>
      </c>
      <c r="V21" s="89"/>
      <c r="W21" s="91"/>
      <c r="X21" s="91"/>
      <c r="Y21" s="92"/>
      <c r="Z21" s="93"/>
      <c r="AA21" s="90"/>
      <c r="AB21" s="91"/>
      <c r="AC21" s="91"/>
      <c r="AD21" s="91"/>
      <c r="AE21" s="34"/>
      <c r="AF21" s="94"/>
      <c r="AG21" s="95"/>
      <c r="AH21" s="87"/>
      <c r="AI21" s="87"/>
      <c r="AJ21" s="87"/>
      <c r="AK21" s="89"/>
      <c r="AL21" s="96"/>
      <c r="AM21" s="95"/>
      <c r="AN21" s="95"/>
      <c r="AO21" s="34"/>
      <c r="AP21" s="97">
        <f>(Y20/U21)*100</f>
        <v>78.787878787878782</v>
      </c>
      <c r="AQ21" s="87"/>
      <c r="AR21" s="87"/>
      <c r="AS21" s="87"/>
      <c r="AT21" s="89"/>
      <c r="AU21" s="83"/>
      <c r="AV21" s="84"/>
      <c r="AW21" s="84"/>
    </row>
    <row r="22" spans="2:49" ht="15.75" thickBot="1"/>
    <row r="23" spans="2:49" ht="16.5" thickBot="1">
      <c r="B23" s="65">
        <v>42092</v>
      </c>
      <c r="C23" s="66" t="s">
        <v>56</v>
      </c>
      <c r="D23" s="6">
        <v>8</v>
      </c>
      <c r="E23" s="23"/>
      <c r="F23" s="67">
        <v>2</v>
      </c>
      <c r="G23" s="67">
        <v>0</v>
      </c>
      <c r="H23" s="67">
        <v>0</v>
      </c>
      <c r="I23" s="67">
        <v>0</v>
      </c>
      <c r="J23" s="67">
        <v>0</v>
      </c>
      <c r="K23" s="67">
        <f>SUM(F23:J23)</f>
        <v>2</v>
      </c>
      <c r="L23" s="68"/>
      <c r="M23" s="69">
        <v>0</v>
      </c>
      <c r="N23" s="6">
        <v>0</v>
      </c>
      <c r="O23" s="68"/>
      <c r="P23" s="70">
        <f>D23-(M23+N23)</f>
        <v>8</v>
      </c>
      <c r="Q23" s="68"/>
      <c r="R23" s="67" t="s">
        <v>115</v>
      </c>
      <c r="S23" s="71">
        <v>4</v>
      </c>
      <c r="T23" s="72">
        <v>11</v>
      </c>
      <c r="U23" s="7">
        <f>P23*T23</f>
        <v>88</v>
      </c>
      <c r="V23" s="68"/>
      <c r="W23" s="74">
        <v>60</v>
      </c>
      <c r="X23" s="74">
        <v>0</v>
      </c>
      <c r="Y23" s="75">
        <v>60</v>
      </c>
      <c r="Z23" s="76">
        <v>185</v>
      </c>
      <c r="AA23" s="73">
        <v>18</v>
      </c>
      <c r="AB23" s="74">
        <v>0</v>
      </c>
      <c r="AC23" s="74"/>
      <c r="AD23" s="74">
        <v>18</v>
      </c>
      <c r="AE23" s="21"/>
      <c r="AF23" s="2">
        <f>Y23*S23</f>
        <v>240</v>
      </c>
      <c r="AG23" s="77">
        <v>72</v>
      </c>
      <c r="AH23" s="6">
        <v>0</v>
      </c>
      <c r="AI23" s="6">
        <v>0</v>
      </c>
      <c r="AJ23" s="77">
        <f>AG23+AI23</f>
        <v>72</v>
      </c>
      <c r="AK23" s="78"/>
      <c r="AL23" s="79">
        <v>925</v>
      </c>
      <c r="AM23" s="80">
        <f>AF23+AG23+AH23+AI23</f>
        <v>312</v>
      </c>
      <c r="AN23" s="80">
        <f>AL23-AM23</f>
        <v>613</v>
      </c>
      <c r="AO23" s="21"/>
      <c r="AP23" s="2">
        <f>(Y23/U23)*100</f>
        <v>68.181818181818173</v>
      </c>
      <c r="AQ23" s="6" t="s">
        <v>57</v>
      </c>
      <c r="AR23" s="7">
        <f>(AG23/(AF23+AG23))*100</f>
        <v>23.076923076923077</v>
      </c>
      <c r="AS23" s="6">
        <f>(AJ23/AF23)*100</f>
        <v>30</v>
      </c>
      <c r="AT23" s="68"/>
      <c r="AU23" s="69" t="s">
        <v>58</v>
      </c>
      <c r="AV23" s="6" t="s">
        <v>58</v>
      </c>
      <c r="AW23" s="6" t="s">
        <v>58</v>
      </c>
    </row>
    <row r="24" spans="2:49" ht="16.5" thickBot="1">
      <c r="B24" s="81" t="s">
        <v>126</v>
      </c>
      <c r="C24" s="44"/>
      <c r="D24" s="44"/>
      <c r="E24" s="23"/>
      <c r="F24" s="82"/>
      <c r="G24" s="82"/>
      <c r="H24" s="82"/>
      <c r="I24" s="82"/>
      <c r="J24" s="82"/>
      <c r="K24" s="82"/>
      <c r="L24" s="68"/>
      <c r="M24" s="83"/>
      <c r="N24" s="84"/>
      <c r="O24" s="68"/>
      <c r="P24" s="85">
        <f>(D23-(K23))-M23-N23</f>
        <v>6</v>
      </c>
      <c r="Q24" s="68"/>
      <c r="R24" s="83"/>
      <c r="S24" s="86"/>
      <c r="T24" s="87"/>
      <c r="U24" s="88">
        <f>P24*T23</f>
        <v>66</v>
      </c>
      <c r="V24" s="89"/>
      <c r="W24" s="91"/>
      <c r="X24" s="91"/>
      <c r="Y24" s="92"/>
      <c r="Z24" s="93"/>
      <c r="AA24" s="90"/>
      <c r="AB24" s="91"/>
      <c r="AC24" s="91"/>
      <c r="AD24" s="91"/>
      <c r="AE24" s="34"/>
      <c r="AF24" s="94"/>
      <c r="AG24" s="95"/>
      <c r="AH24" s="87"/>
      <c r="AI24" s="87"/>
      <c r="AJ24" s="87"/>
      <c r="AK24" s="89"/>
      <c r="AL24" s="96"/>
      <c r="AM24" s="95"/>
      <c r="AN24" s="95"/>
      <c r="AO24" s="34"/>
      <c r="AP24" s="97">
        <f>(Y23/U24)*100</f>
        <v>90.909090909090907</v>
      </c>
      <c r="AQ24" s="87"/>
      <c r="AR24" s="87"/>
      <c r="AS24" s="87"/>
      <c r="AT24" s="89"/>
      <c r="AU24" s="83"/>
      <c r="AV24" s="84"/>
      <c r="AW24" s="84"/>
    </row>
  </sheetData>
  <mergeCells count="10">
    <mergeCell ref="AA10:AB10"/>
    <mergeCell ref="W9:X9"/>
    <mergeCell ref="AA9:AC9"/>
    <mergeCell ref="I2:AA2"/>
    <mergeCell ref="AU6:AW6"/>
    <mergeCell ref="F8:K8"/>
    <mergeCell ref="M8:N8"/>
    <mergeCell ref="W8:X8"/>
    <mergeCell ref="AA8:AC8"/>
    <mergeCell ref="AL8:AN8"/>
  </mergeCells>
  <conditionalFormatting sqref="AU11:AW12">
    <cfRule type="containsText" dxfId="11" priority="11" operator="containsText" text="Si">
      <formula>NOT(ISERROR(SEARCH("Si",AU11)))</formula>
    </cfRule>
    <cfRule type="containsText" dxfId="10" priority="12" operator="containsText" text="No">
      <formula>NOT(ISERROR(SEARCH("No",AU11)))</formula>
    </cfRule>
  </conditionalFormatting>
  <conditionalFormatting sqref="AU14:AW15">
    <cfRule type="containsText" dxfId="9" priority="7" operator="containsText" text="Si">
      <formula>NOT(ISERROR(SEARCH("Si",AU14)))</formula>
    </cfRule>
    <cfRule type="containsText" dxfId="8" priority="8" operator="containsText" text="No">
      <formula>NOT(ISERROR(SEARCH("No",AU14)))</formula>
    </cfRule>
  </conditionalFormatting>
  <conditionalFormatting sqref="AU17:AW18">
    <cfRule type="containsText" dxfId="7" priority="5" operator="containsText" text="Si">
      <formula>NOT(ISERROR(SEARCH("Si",AU17)))</formula>
    </cfRule>
    <cfRule type="containsText" dxfId="6" priority="6" operator="containsText" text="No">
      <formula>NOT(ISERROR(SEARCH("No",AU17)))</formula>
    </cfRule>
  </conditionalFormatting>
  <conditionalFormatting sqref="AU20:AW21">
    <cfRule type="containsText" dxfId="5" priority="3" operator="containsText" text="Si">
      <formula>NOT(ISERROR(SEARCH("Si",AU20)))</formula>
    </cfRule>
    <cfRule type="containsText" dxfId="4" priority="4" operator="containsText" text="No">
      <formula>NOT(ISERROR(SEARCH("No",AU20)))</formula>
    </cfRule>
  </conditionalFormatting>
  <conditionalFormatting sqref="AU23:AW24">
    <cfRule type="containsText" dxfId="3" priority="1" operator="containsText" text="Si">
      <formula>NOT(ISERROR(SEARCH("Si",AU23)))</formula>
    </cfRule>
    <cfRule type="containsText" dxfId="2" priority="2" operator="containsText" text="No">
      <formula>NOT(ISERROR(SEARCH("No",AU23)))</formula>
    </cfRule>
  </conditionalFormatting>
  <pageMargins left="0.51181102362204722" right="0.15748031496062992" top="0.74803149606299213" bottom="0.43307086614173229" header="0.31496062992125984" footer="0.31496062992125984"/>
  <pageSetup paperSize="9" scale="31" orientation="landscape" horizontalDpi="200" verticalDpi="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BA63"/>
  <sheetViews>
    <sheetView showGridLines="0" tabSelected="1" zoomScale="85" zoomScaleNormal="85" workbookViewId="0">
      <selection activeCell="J58" sqref="J58"/>
    </sheetView>
  </sheetViews>
  <sheetFormatPr baseColWidth="10" defaultRowHeight="15.75"/>
  <cols>
    <col min="1" max="1" width="1.7109375" style="104" customWidth="1"/>
    <col min="2" max="2" width="7.5703125" style="104" customWidth="1"/>
    <col min="3" max="3" width="6.140625" style="104" customWidth="1"/>
    <col min="4" max="4" width="5.140625" style="104" customWidth="1"/>
    <col min="5" max="5" width="13.7109375" style="104" customWidth="1"/>
    <col min="6" max="6" width="8.7109375" style="104" customWidth="1"/>
    <col min="7" max="7" width="6" style="104" customWidth="1"/>
    <col min="8" max="8" width="5.7109375" style="104" customWidth="1"/>
    <col min="9" max="9" width="6.85546875" style="105" customWidth="1"/>
    <col min="10" max="13" width="11.42578125" style="104"/>
    <col min="14" max="14" width="17.7109375" style="104" bestFit="1" customWidth="1"/>
    <col min="15" max="17" width="11.42578125" style="104"/>
    <col min="18" max="18" width="9.140625" style="104" customWidth="1"/>
    <col min="19" max="16384" width="11.42578125" style="104"/>
  </cols>
  <sheetData>
    <row r="1" spans="1:53" customFormat="1" ht="23.25" customHeight="1">
      <c r="A1" s="98"/>
      <c r="B1" s="5"/>
      <c r="C1" s="5"/>
      <c r="D1" s="5"/>
      <c r="E1" s="99"/>
      <c r="F1" s="299" t="s">
        <v>60</v>
      </c>
      <c r="G1" s="300"/>
      <c r="H1" s="300"/>
      <c r="I1" s="300"/>
      <c r="J1" s="300"/>
      <c r="K1" s="300"/>
      <c r="L1" s="300"/>
      <c r="M1" s="300"/>
      <c r="N1" s="301"/>
      <c r="O1" s="305" t="s">
        <v>128</v>
      </c>
      <c r="P1" s="306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1"/>
      <c r="AT1" s="101"/>
      <c r="AU1" s="101"/>
      <c r="AV1" s="101"/>
      <c r="AW1" s="101"/>
      <c r="AX1" s="101"/>
      <c r="AY1" s="101"/>
      <c r="AZ1" s="101"/>
      <c r="BA1" s="21"/>
    </row>
    <row r="2" spans="1:53" customFormat="1" ht="23.25" customHeight="1" thickBot="1">
      <c r="A2" s="102"/>
      <c r="B2" s="42"/>
      <c r="C2" s="42"/>
      <c r="D2" s="42"/>
      <c r="E2" s="103"/>
      <c r="F2" s="302"/>
      <c r="G2" s="303"/>
      <c r="H2" s="303"/>
      <c r="I2" s="303"/>
      <c r="J2" s="303"/>
      <c r="K2" s="303"/>
      <c r="L2" s="303"/>
      <c r="M2" s="303"/>
      <c r="N2" s="304"/>
      <c r="O2" s="307"/>
      <c r="P2" s="308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1"/>
      <c r="AT2" s="101"/>
      <c r="AU2" s="101"/>
      <c r="AV2" s="101"/>
      <c r="AW2" s="101"/>
      <c r="AX2" s="101"/>
      <c r="AY2" s="101"/>
      <c r="AZ2" s="101"/>
      <c r="BA2" s="21"/>
    </row>
    <row r="3" spans="1:53" ht="33.75">
      <c r="L3" s="298">
        <v>42064</v>
      </c>
      <c r="M3" s="298"/>
      <c r="N3" s="298"/>
    </row>
    <row r="4" spans="1:53" s="106" customFormat="1" ht="63" customHeight="1">
      <c r="B4" s="316" t="s">
        <v>62</v>
      </c>
      <c r="C4" s="316" t="s">
        <v>3</v>
      </c>
      <c r="D4" s="316" t="s">
        <v>63</v>
      </c>
      <c r="E4" s="316" t="s">
        <v>64</v>
      </c>
      <c r="F4" s="316" t="s">
        <v>65</v>
      </c>
      <c r="G4" s="316" t="s">
        <v>66</v>
      </c>
      <c r="H4" s="316" t="s">
        <v>67</v>
      </c>
      <c r="I4" s="316" t="s">
        <v>68</v>
      </c>
      <c r="K4" s="309"/>
      <c r="L4" s="309"/>
      <c r="M4" s="309"/>
      <c r="N4" s="309"/>
      <c r="O4" s="309"/>
      <c r="P4" s="309"/>
      <c r="Q4" s="309"/>
    </row>
    <row r="5" spans="1:53">
      <c r="B5" s="317">
        <v>25</v>
      </c>
      <c r="C5" s="318">
        <v>1</v>
      </c>
      <c r="D5" s="318">
        <v>6</v>
      </c>
      <c r="E5" s="321" t="s">
        <v>80</v>
      </c>
      <c r="F5" s="318">
        <v>12</v>
      </c>
      <c r="G5" s="315">
        <v>52</v>
      </c>
      <c r="H5" s="319">
        <f t="shared" ref="H5" si="0">D5*F5</f>
        <v>72</v>
      </c>
      <c r="I5" s="320">
        <f>(G5/H5)*100</f>
        <v>72.222222222222214</v>
      </c>
    </row>
    <row r="6" spans="1:53">
      <c r="B6" s="317">
        <v>26</v>
      </c>
      <c r="C6" s="318">
        <v>1</v>
      </c>
      <c r="D6" s="318">
        <v>7</v>
      </c>
      <c r="E6" s="321" t="s">
        <v>80</v>
      </c>
      <c r="F6" s="318">
        <v>12</v>
      </c>
      <c r="G6" s="315">
        <v>96</v>
      </c>
      <c r="H6" s="319">
        <v>84</v>
      </c>
      <c r="I6" s="320">
        <f t="shared" ref="I6" si="1">(G6/H6)*100</f>
        <v>114.28571428571428</v>
      </c>
    </row>
    <row r="7" spans="1:53">
      <c r="B7" s="317">
        <v>27</v>
      </c>
      <c r="C7" s="318">
        <v>1</v>
      </c>
      <c r="D7" s="318">
        <v>8</v>
      </c>
      <c r="E7" s="321" t="s">
        <v>80</v>
      </c>
      <c r="F7" s="318">
        <v>12</v>
      </c>
      <c r="G7" s="315">
        <v>112</v>
      </c>
      <c r="H7" s="319">
        <v>96</v>
      </c>
      <c r="I7" s="320">
        <f t="shared" ref="I7" si="2">(G7/H7)*100</f>
        <v>116.66666666666667</v>
      </c>
    </row>
    <row r="8" spans="1:53">
      <c r="B8" s="317">
        <v>29</v>
      </c>
      <c r="C8" s="318">
        <v>1</v>
      </c>
      <c r="D8" s="318">
        <v>6</v>
      </c>
      <c r="E8" s="321" t="s">
        <v>80</v>
      </c>
      <c r="F8" s="318">
        <v>12</v>
      </c>
      <c r="G8" s="315">
        <v>52</v>
      </c>
      <c r="H8" s="319">
        <v>66</v>
      </c>
      <c r="I8" s="320">
        <f t="shared" ref="I8:I9" si="3">(G8/H8)*100</f>
        <v>78.787878787878782</v>
      </c>
    </row>
    <row r="9" spans="1:53">
      <c r="A9" s="104">
        <v>16</v>
      </c>
      <c r="B9" s="317">
        <v>30</v>
      </c>
      <c r="C9" s="318">
        <v>1</v>
      </c>
      <c r="D9" s="318">
        <v>8</v>
      </c>
      <c r="E9" s="321" t="s">
        <v>80</v>
      </c>
      <c r="F9" s="318">
        <v>12</v>
      </c>
      <c r="G9" s="315">
        <v>60</v>
      </c>
      <c r="H9" s="319">
        <v>88</v>
      </c>
      <c r="I9" s="320">
        <f t="shared" si="3"/>
        <v>68.181818181818173</v>
      </c>
    </row>
    <row r="10" spans="1:53">
      <c r="B10" s="317"/>
      <c r="C10" s="318"/>
      <c r="D10" s="318"/>
      <c r="E10" s="318"/>
      <c r="F10" s="318"/>
      <c r="G10" s="315"/>
      <c r="H10" s="319"/>
      <c r="I10" s="320"/>
    </row>
    <row r="11" spans="1:53">
      <c r="B11" s="109"/>
      <c r="C11" s="110"/>
      <c r="D11" s="110"/>
      <c r="E11" s="111"/>
      <c r="F11" s="110"/>
      <c r="G11" s="112"/>
      <c r="H11" s="113"/>
      <c r="I11" s="114"/>
    </row>
    <row r="12" spans="1:53">
      <c r="B12" s="109"/>
      <c r="C12" s="110"/>
      <c r="D12" s="110"/>
      <c r="E12" s="111"/>
      <c r="F12" s="110"/>
      <c r="G12" s="112"/>
      <c r="H12" s="113"/>
      <c r="I12" s="114"/>
    </row>
    <row r="13" spans="1:53">
      <c r="B13" s="109"/>
      <c r="C13" s="110"/>
      <c r="D13" s="110"/>
      <c r="E13" s="111"/>
      <c r="F13" s="110"/>
      <c r="G13" s="115"/>
      <c r="H13" s="113"/>
      <c r="I13" s="114"/>
    </row>
    <row r="14" spans="1:53">
      <c r="B14" s="109"/>
      <c r="C14" s="110"/>
      <c r="D14" s="110"/>
      <c r="E14" s="111"/>
      <c r="F14" s="110"/>
      <c r="G14" s="115"/>
      <c r="H14" s="113"/>
      <c r="I14" s="114"/>
    </row>
    <row r="18" spans="1:53">
      <c r="B18" s="240"/>
      <c r="C18" s="117"/>
      <c r="D18" s="117"/>
      <c r="E18" s="322"/>
      <c r="F18" s="117"/>
      <c r="G18" s="323"/>
      <c r="H18" s="118"/>
      <c r="I18" s="119"/>
    </row>
    <row r="19" spans="1:53">
      <c r="B19" s="240"/>
      <c r="C19" s="117"/>
      <c r="D19" s="117"/>
      <c r="E19" s="322"/>
      <c r="F19" s="117"/>
      <c r="G19" s="323"/>
      <c r="H19" s="118"/>
      <c r="I19" s="119"/>
    </row>
    <row r="20" spans="1:53">
      <c r="B20" s="240"/>
      <c r="C20" s="117"/>
      <c r="D20" s="117"/>
      <c r="E20" s="322"/>
      <c r="F20" s="117"/>
      <c r="G20" s="323"/>
      <c r="H20" s="118"/>
      <c r="I20" s="119"/>
    </row>
    <row r="21" spans="1:53">
      <c r="B21" s="310"/>
      <c r="C21" s="311"/>
      <c r="D21" s="311"/>
      <c r="E21" s="312"/>
      <c r="F21" s="311"/>
      <c r="G21" s="313"/>
      <c r="H21" s="314"/>
      <c r="I21" s="119"/>
    </row>
    <row r="22" spans="1:53">
      <c r="B22" s="310"/>
      <c r="C22" s="311"/>
      <c r="D22" s="117"/>
      <c r="E22" s="117"/>
      <c r="F22" s="117"/>
      <c r="G22" s="116"/>
      <c r="H22" s="118"/>
      <c r="I22" s="119"/>
    </row>
    <row r="23" spans="1:53">
      <c r="B23" s="116"/>
      <c r="C23" s="117"/>
      <c r="D23" s="117"/>
      <c r="E23" s="117"/>
      <c r="F23" s="117"/>
      <c r="G23" s="116"/>
      <c r="H23" s="118"/>
      <c r="I23" s="119"/>
    </row>
    <row r="24" spans="1:53">
      <c r="B24" s="116"/>
      <c r="C24" s="117"/>
      <c r="D24" s="117"/>
      <c r="E24" s="117"/>
      <c r="F24" s="117"/>
      <c r="G24" s="116"/>
      <c r="H24" s="118"/>
      <c r="I24" s="119"/>
    </row>
    <row r="25" spans="1:53" ht="18.75">
      <c r="B25" s="120"/>
    </row>
    <row r="28" spans="1:53">
      <c r="B28" s="241" t="s">
        <v>69</v>
      </c>
      <c r="C28" s="241"/>
      <c r="D28" s="241"/>
      <c r="E28" s="241"/>
    </row>
    <row r="29" spans="1:53" ht="16.5" thickBot="1">
      <c r="B29" s="241" t="s">
        <v>127</v>
      </c>
      <c r="C29" s="241"/>
      <c r="D29" s="241"/>
      <c r="E29" s="241"/>
    </row>
    <row r="30" spans="1:53" customFormat="1" ht="23.25" customHeight="1">
      <c r="A30" s="98"/>
      <c r="B30" s="5"/>
      <c r="C30" s="5"/>
      <c r="D30" s="5"/>
      <c r="E30" s="99"/>
      <c r="F30" s="299" t="s">
        <v>60</v>
      </c>
      <c r="G30" s="300"/>
      <c r="H30" s="300"/>
      <c r="I30" s="300"/>
      <c r="J30" s="300"/>
      <c r="K30" s="300"/>
      <c r="L30" s="300"/>
      <c r="M30" s="300"/>
      <c r="N30" s="301"/>
      <c r="O30" s="305" t="s">
        <v>61</v>
      </c>
      <c r="P30" s="306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1"/>
      <c r="AT30" s="101"/>
      <c r="AU30" s="101"/>
      <c r="AV30" s="101"/>
      <c r="AW30" s="101"/>
      <c r="AX30" s="101"/>
      <c r="AY30" s="101"/>
      <c r="AZ30" s="101"/>
      <c r="BA30" s="21"/>
    </row>
    <row r="31" spans="1:53" customFormat="1" ht="23.25" customHeight="1" thickBot="1">
      <c r="A31" s="102"/>
      <c r="B31" s="42"/>
      <c r="C31" s="42"/>
      <c r="D31" s="42"/>
      <c r="E31" s="103"/>
      <c r="F31" s="302"/>
      <c r="G31" s="303"/>
      <c r="H31" s="303"/>
      <c r="I31" s="303"/>
      <c r="J31" s="303"/>
      <c r="K31" s="303"/>
      <c r="L31" s="303"/>
      <c r="M31" s="303"/>
      <c r="N31" s="304"/>
      <c r="O31" s="307"/>
      <c r="P31" s="308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1"/>
      <c r="AT31" s="101"/>
      <c r="AU31" s="101"/>
      <c r="AV31" s="101"/>
      <c r="AW31" s="101"/>
      <c r="AX31" s="101"/>
      <c r="AY31" s="101"/>
      <c r="AZ31" s="101"/>
      <c r="BA31" s="21"/>
    </row>
    <row r="32" spans="1:53" ht="25.5" customHeight="1">
      <c r="C32" s="296"/>
      <c r="D32" s="296"/>
      <c r="E32" s="297"/>
      <c r="F32" s="297"/>
      <c r="G32" s="297"/>
      <c r="J32" s="298">
        <v>42064</v>
      </c>
      <c r="K32" s="298"/>
      <c r="L32" s="298"/>
    </row>
    <row r="33" spans="1:17" ht="55.5" customHeight="1">
      <c r="A33" s="121"/>
      <c r="B33" s="122" t="s">
        <v>62</v>
      </c>
      <c r="C33" s="108" t="s">
        <v>70</v>
      </c>
      <c r="D33" s="108" t="s">
        <v>71</v>
      </c>
      <c r="E33" s="107" t="s">
        <v>64</v>
      </c>
      <c r="F33" s="123" t="s">
        <v>72</v>
      </c>
      <c r="H33" s="105"/>
      <c r="I33" s="124"/>
      <c r="J33" s="124"/>
      <c r="K33" s="124"/>
      <c r="L33" s="124"/>
      <c r="M33" s="124"/>
      <c r="N33" s="121"/>
      <c r="O33" s="121"/>
      <c r="P33" s="121"/>
      <c r="Q33" s="121"/>
    </row>
    <row r="34" spans="1:17" ht="15.75" customHeight="1">
      <c r="B34" s="125">
        <v>25</v>
      </c>
      <c r="C34" s="112">
        <v>52</v>
      </c>
      <c r="D34" s="125">
        <v>16</v>
      </c>
      <c r="E34" s="111" t="s">
        <v>80</v>
      </c>
      <c r="F34" s="126">
        <f t="shared" ref="F34" si="4">(D34/C34)*100</f>
        <v>30.76923076923077</v>
      </c>
      <c r="I34" s="104"/>
    </row>
    <row r="35" spans="1:17" ht="15.75" customHeight="1">
      <c r="B35" s="125">
        <v>26</v>
      </c>
      <c r="C35" s="112">
        <v>96</v>
      </c>
      <c r="D35" s="125">
        <v>44</v>
      </c>
      <c r="E35" s="111" t="s">
        <v>80</v>
      </c>
      <c r="F35" s="126">
        <f t="shared" ref="F35:F38" si="5">(D35/C35)*100</f>
        <v>45.833333333333329</v>
      </c>
      <c r="I35" s="104"/>
    </row>
    <row r="36" spans="1:17" ht="15.75" customHeight="1">
      <c r="B36" s="125">
        <v>27</v>
      </c>
      <c r="C36" s="125">
        <v>112</v>
      </c>
      <c r="D36" s="125">
        <v>20</v>
      </c>
      <c r="E36" s="111" t="s">
        <v>80</v>
      </c>
      <c r="F36" s="126">
        <f t="shared" si="5"/>
        <v>17.857142857142858</v>
      </c>
      <c r="I36" s="104"/>
    </row>
    <row r="37" spans="1:17" ht="15.75" customHeight="1">
      <c r="B37" s="125">
        <v>29</v>
      </c>
      <c r="C37" s="125">
        <v>52</v>
      </c>
      <c r="D37" s="125">
        <v>16</v>
      </c>
      <c r="E37" s="111" t="s">
        <v>80</v>
      </c>
      <c r="F37" s="126">
        <f t="shared" si="5"/>
        <v>30.76923076923077</v>
      </c>
      <c r="G37" s="121"/>
      <c r="H37" s="127"/>
      <c r="I37" s="104"/>
    </row>
    <row r="38" spans="1:17" ht="15.75" customHeight="1">
      <c r="B38" s="125">
        <v>30</v>
      </c>
      <c r="C38" s="125">
        <v>60</v>
      </c>
      <c r="D38" s="125">
        <v>72</v>
      </c>
      <c r="E38" s="111" t="s">
        <v>80</v>
      </c>
      <c r="F38" s="126">
        <f t="shared" si="5"/>
        <v>120</v>
      </c>
      <c r="I38" s="104"/>
    </row>
    <row r="39" spans="1:17" ht="15.75" customHeight="1">
      <c r="B39" s="310"/>
      <c r="C39" s="324"/>
      <c r="D39" s="324"/>
      <c r="E39" s="324"/>
      <c r="F39" s="325"/>
      <c r="I39" s="104"/>
    </row>
    <row r="40" spans="1:17" ht="15.75" customHeight="1">
      <c r="B40" s="34"/>
      <c r="C40" s="324"/>
      <c r="D40" s="324"/>
      <c r="E40" s="324"/>
      <c r="F40" s="325"/>
      <c r="I40" s="104"/>
    </row>
    <row r="41" spans="1:17" ht="15.75" customHeight="1">
      <c r="B41" s="34"/>
      <c r="C41" s="324"/>
      <c r="D41" s="324"/>
      <c r="E41" s="324"/>
      <c r="F41" s="325"/>
      <c r="I41" s="104"/>
    </row>
    <row r="42" spans="1:17" ht="15.75" customHeight="1">
      <c r="B42" s="34"/>
      <c r="C42" s="324"/>
      <c r="D42" s="324"/>
      <c r="E42" s="324"/>
      <c r="F42" s="325"/>
      <c r="I42" s="104"/>
    </row>
    <row r="43" spans="1:17" ht="15.75" customHeight="1">
      <c r="B43" s="34"/>
      <c r="C43" s="324"/>
      <c r="D43" s="324"/>
      <c r="E43" s="326"/>
      <c r="F43" s="325"/>
      <c r="I43" s="104"/>
    </row>
    <row r="44" spans="1:17" ht="15.75" customHeight="1">
      <c r="B44" s="34"/>
      <c r="C44" s="324"/>
      <c r="D44" s="324"/>
      <c r="E44" s="324"/>
      <c r="F44" s="325"/>
      <c r="I44" s="104"/>
    </row>
    <row r="45" spans="1:17" ht="15.75" customHeight="1">
      <c r="B45" s="34"/>
      <c r="C45" s="324"/>
      <c r="D45" s="324"/>
      <c r="E45" s="324"/>
      <c r="F45" s="325"/>
      <c r="I45" s="104"/>
    </row>
    <row r="46" spans="1:17" ht="15.75" customHeight="1">
      <c r="B46" s="34"/>
      <c r="C46" s="324"/>
      <c r="D46" s="324"/>
      <c r="E46" s="327"/>
      <c r="F46" s="325"/>
      <c r="I46" s="104"/>
    </row>
    <row r="47" spans="1:17" ht="15.75" customHeight="1">
      <c r="B47" s="34"/>
      <c r="C47" s="324"/>
      <c r="D47" s="324"/>
      <c r="E47" s="327"/>
      <c r="F47" s="325"/>
      <c r="I47" s="104"/>
    </row>
    <row r="48" spans="1:17" ht="15.75" customHeight="1">
      <c r="B48" s="34"/>
      <c r="C48" s="324"/>
      <c r="D48" s="324"/>
      <c r="E48" s="324"/>
      <c r="F48" s="325"/>
      <c r="I48" s="104"/>
    </row>
    <row r="49" spans="1:18" ht="15.75" customHeight="1">
      <c r="B49" s="34"/>
      <c r="C49" s="324"/>
      <c r="D49" s="324"/>
      <c r="E49" s="324"/>
      <c r="F49" s="325"/>
      <c r="I49" s="104"/>
    </row>
    <row r="50" spans="1:18" ht="15.75" customHeight="1">
      <c r="B50" s="34"/>
      <c r="C50" s="324"/>
      <c r="D50" s="324"/>
      <c r="E50" s="326"/>
      <c r="F50" s="325"/>
      <c r="I50" s="104"/>
    </row>
    <row r="51" spans="1:18" ht="15.75" customHeight="1">
      <c r="B51" s="34"/>
      <c r="C51" s="324"/>
      <c r="D51" s="324"/>
      <c r="E51" s="327"/>
      <c r="F51" s="325"/>
      <c r="I51" s="104"/>
    </row>
    <row r="52" spans="1:18" ht="15.75" customHeight="1">
      <c r="B52" s="34"/>
      <c r="C52" s="324"/>
      <c r="D52" s="324"/>
      <c r="E52" s="324"/>
      <c r="F52" s="325"/>
      <c r="I52" s="104"/>
    </row>
    <row r="53" spans="1:18" ht="15.75" customHeight="1">
      <c r="B53" s="34"/>
      <c r="C53" s="324"/>
      <c r="D53" s="324"/>
      <c r="E53" s="324"/>
      <c r="F53" s="325"/>
      <c r="I53" s="129" t="s">
        <v>73</v>
      </c>
    </row>
    <row r="54" spans="1:18" ht="15.75" customHeight="1">
      <c r="B54" s="34"/>
      <c r="C54" s="324"/>
      <c r="D54" s="324"/>
      <c r="E54" s="324"/>
      <c r="F54" s="325"/>
      <c r="I54" s="130"/>
      <c r="J54" s="104" t="s">
        <v>74</v>
      </c>
    </row>
    <row r="55" spans="1:18" ht="15.75" customHeight="1">
      <c r="B55" s="328"/>
      <c r="C55" s="324"/>
      <c r="D55" s="324"/>
      <c r="E55" s="324"/>
      <c r="F55" s="325"/>
      <c r="I55" s="104"/>
    </row>
    <row r="56" spans="1:18" ht="15.75" customHeight="1">
      <c r="B56" s="328"/>
      <c r="C56" s="324"/>
      <c r="D56" s="324"/>
      <c r="E56" s="324"/>
      <c r="F56" s="325"/>
      <c r="I56" s="104"/>
    </row>
    <row r="57" spans="1:18" ht="15.75" customHeight="1">
      <c r="B57" s="34"/>
      <c r="C57" s="324"/>
      <c r="D57" s="324"/>
      <c r="E57" s="324"/>
      <c r="F57" s="325"/>
      <c r="I57" s="104"/>
    </row>
    <row r="58" spans="1:18" ht="15.75" customHeight="1">
      <c r="B58" s="328"/>
      <c r="C58" s="324"/>
      <c r="D58" s="324"/>
      <c r="E58" s="327"/>
      <c r="F58" s="325"/>
      <c r="I58" s="128"/>
      <c r="K58" s="128"/>
    </row>
    <row r="59" spans="1:18" ht="15.75" customHeight="1">
      <c r="B59" s="328"/>
      <c r="C59" s="324"/>
      <c r="D59" s="324"/>
      <c r="E59" s="327"/>
      <c r="F59" s="325"/>
      <c r="I59" s="128"/>
    </row>
    <row r="60" spans="1:18" ht="15">
      <c r="C60" s="128"/>
      <c r="D60" s="128"/>
      <c r="E60" s="128"/>
      <c r="F60" s="128"/>
      <c r="G60" s="128"/>
      <c r="H60" s="131"/>
      <c r="I60" s="104"/>
    </row>
    <row r="61" spans="1:18" s="105" customFormat="1">
      <c r="A61" s="104"/>
      <c r="B61" s="104"/>
      <c r="C61" s="104"/>
      <c r="D61" s="104"/>
      <c r="E61" s="104"/>
      <c r="F61" s="104"/>
      <c r="G61" s="128"/>
      <c r="H61" s="131"/>
      <c r="I61" s="104"/>
      <c r="J61" s="104"/>
      <c r="K61" s="104"/>
      <c r="L61" s="104"/>
      <c r="M61" s="104"/>
      <c r="N61" s="104"/>
      <c r="O61" s="104"/>
      <c r="P61" s="104"/>
      <c r="Q61" s="104"/>
      <c r="R61" s="104"/>
    </row>
    <row r="62" spans="1:18" ht="15">
      <c r="G62" s="128"/>
      <c r="H62" s="131"/>
      <c r="I62" s="104"/>
    </row>
    <row r="63" spans="1:18" ht="15">
      <c r="G63" s="128"/>
      <c r="I63" s="104"/>
    </row>
  </sheetData>
  <mergeCells count="9">
    <mergeCell ref="C32:D32"/>
    <mergeCell ref="E32:G32"/>
    <mergeCell ref="J32:L32"/>
    <mergeCell ref="F1:N2"/>
    <mergeCell ref="O1:P2"/>
    <mergeCell ref="L3:N3"/>
    <mergeCell ref="K4:Q4"/>
    <mergeCell ref="F30:N31"/>
    <mergeCell ref="O30:P31"/>
  </mergeCells>
  <conditionalFormatting sqref="J3">
    <cfRule type="aboveAverage" dxfId="1" priority="4"/>
    <cfRule type="colorScale" priority="5">
      <colorScale>
        <cfvo type="min" val="0"/>
        <cfvo type="max" val="0"/>
        <color rgb="FFFFEF9C"/>
        <color rgb="FF63BE7B"/>
      </colorScale>
    </cfRule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34:H35">
    <cfRule type="aboveAverage" dxfId="0" priority="1"/>
    <cfRule type="colorScale" priority="2">
      <colorScale>
        <cfvo type="min" val="0"/>
        <cfvo type="max" val="0"/>
        <color rgb="FFFFEF9C"/>
        <color rgb="FF63BE7B"/>
      </colorScale>
    </cfRule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15748031496062992" right="0.15748031496062992" top="0.74803149606299213" bottom="0.74803149606299213" header="0.31496062992125984" footer="0.31496062992125984"/>
  <pageSetup scale="96" orientation="landscape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Maq-Iny-MIR FEBRERO_13</vt:lpstr>
      <vt:lpstr>Maq-Iny-MIR MARZO_13</vt:lpstr>
      <vt:lpstr>MP </vt:lpstr>
      <vt:lpstr>Maq-Iny-MIR ABRIL_13</vt:lpstr>
      <vt:lpstr>Maq-Iny-MIR MAYO_13</vt:lpstr>
      <vt:lpstr>Maq-Iny-MIR JUNIO_13 </vt:lpstr>
      <vt:lpstr>Maq-Iny-MIR MARZO-2015</vt:lpstr>
      <vt:lpstr>INDICADORES</vt:lpstr>
      <vt:lpstr>'Maq-Iny-MIR ABRIL_13'!Área_de_impresión</vt:lpstr>
      <vt:lpstr>'Maq-Iny-MIR FEBRERO_13'!Área_de_impresión</vt:lpstr>
      <vt:lpstr>'Maq-Iny-MIR JUNIO_13 '!Área_de_impresión</vt:lpstr>
      <vt:lpstr>'Maq-Iny-MIR MARZO_13'!Área_de_impresión</vt:lpstr>
      <vt:lpstr>'Maq-Iny-MIR MARZO-2015'!Área_de_impresión</vt:lpstr>
      <vt:lpstr>'Maq-Iny-MIR MAYO_13'!Área_de_impresión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PADILLA</dc:creator>
  <cp:lastModifiedBy>MIGUEL PADILLA</cp:lastModifiedBy>
  <dcterms:created xsi:type="dcterms:W3CDTF">2013-02-22T17:36:16Z</dcterms:created>
  <dcterms:modified xsi:type="dcterms:W3CDTF">2015-04-09T19:12:27Z</dcterms:modified>
</cp:coreProperties>
</file>